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145" yWindow="615" windowWidth="12120" windowHeight="8700" tabRatio="959" activeTab="1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Önk.össz.szakf.!$A$1:$K$46</definedName>
    <definedName name="_xlnm.Print_Area" localSheetId="2">Önkormányzat!$A$1:$I$950</definedName>
    <definedName name="_xlnm.Print_Area" localSheetId="1">'Összesítő önk.mindössz.'!$A$1:$G$61</definedName>
  </definedNames>
  <calcPr calcId="125725"/>
</workbook>
</file>

<file path=xl/calcChain.xml><?xml version="1.0" encoding="utf-8"?>
<calcChain xmlns="http://schemas.openxmlformats.org/spreadsheetml/2006/main">
  <c r="J48" i="24"/>
  <c r="J30"/>
  <c r="J13"/>
  <c r="J6"/>
  <c r="E910" i="1"/>
  <c r="G910"/>
  <c r="H910"/>
  <c r="D910"/>
  <c r="E942"/>
  <c r="G942"/>
  <c r="H942"/>
  <c r="D942"/>
  <c r="H347"/>
  <c r="K21" i="12" s="1"/>
  <c r="G347" i="1"/>
  <c r="J21" i="12" s="1"/>
  <c r="E347" i="1"/>
  <c r="H21" i="12" s="1"/>
  <c r="D347" i="1"/>
  <c r="G21" i="12" s="1"/>
  <c r="F346" i="1"/>
  <c r="F345"/>
  <c r="H340"/>
  <c r="F21" i="12" s="1"/>
  <c r="G340" i="1"/>
  <c r="E21" i="12" s="1"/>
  <c r="E340" i="1"/>
  <c r="C21" i="12" s="1"/>
  <c r="D340" i="1"/>
  <c r="B21" i="12" s="1"/>
  <c r="F339" i="1"/>
  <c r="F340" s="1"/>
  <c r="D21" i="12" s="1"/>
  <c r="F347" i="1" l="1"/>
  <c r="I21" i="12" s="1"/>
  <c r="J248" i="1"/>
  <c r="D911" l="1"/>
  <c r="E911"/>
  <c r="H911"/>
  <c r="G911"/>
  <c r="D538"/>
  <c r="E538"/>
  <c r="G538"/>
  <c r="H538"/>
  <c r="J882"/>
  <c r="H932"/>
  <c r="E932"/>
  <c r="G932"/>
  <c r="D932"/>
  <c r="D805"/>
  <c r="E805"/>
  <c r="G805"/>
  <c r="H805"/>
  <c r="H662" l="1"/>
  <c r="F35" i="12" s="1"/>
  <c r="J479" i="1"/>
  <c r="N182"/>
  <c r="J84"/>
  <c r="J600"/>
  <c r="F30" i="12"/>
  <c r="K23"/>
  <c r="G56" i="24"/>
  <c r="G52"/>
  <c r="G49"/>
  <c r="G44"/>
  <c r="G39"/>
  <c r="G26"/>
  <c r="G25"/>
  <c r="G24"/>
  <c r="G21"/>
  <c r="G20"/>
  <c r="G12"/>
  <c r="H945" i="1"/>
  <c r="G54" i="24" s="1"/>
  <c r="H944" i="1"/>
  <c r="G53" i="24" s="1"/>
  <c r="G51"/>
  <c r="H941" i="1"/>
  <c r="H939"/>
  <c r="G48" i="24" s="1"/>
  <c r="H936" i="1"/>
  <c r="G46" i="24" s="1"/>
  <c r="H935" i="1"/>
  <c r="G45" i="24" s="1"/>
  <c r="H933" i="1"/>
  <c r="G43" i="24" s="1"/>
  <c r="G42"/>
  <c r="H931" i="1"/>
  <c r="G41" i="24" s="1"/>
  <c r="H930" i="1"/>
  <c r="G40" i="24" s="1"/>
  <c r="H928" i="1"/>
  <c r="G38" i="24" s="1"/>
  <c r="H927" i="1"/>
  <c r="G36" i="24" s="1"/>
  <c r="H926" i="1"/>
  <c r="G35" i="24" s="1"/>
  <c r="H925" i="1"/>
  <c r="G34" i="24" s="1"/>
  <c r="H924" i="1"/>
  <c r="G33" i="24" s="1"/>
  <c r="H923" i="1"/>
  <c r="G32" i="24" s="1"/>
  <c r="H922" i="1"/>
  <c r="G31" i="24" s="1"/>
  <c r="H921" i="1"/>
  <c r="G30" i="24" s="1"/>
  <c r="H914" i="1"/>
  <c r="G22" i="24" s="1"/>
  <c r="G18"/>
  <c r="H907" i="1"/>
  <c r="G16" i="24" s="1"/>
  <c r="H906" i="1"/>
  <c r="G15" i="24" s="1"/>
  <c r="H905" i="1"/>
  <c r="G13" i="24" s="1"/>
  <c r="H903" i="1"/>
  <c r="G11" i="24" s="1"/>
  <c r="H902" i="1"/>
  <c r="G10" i="24" s="1"/>
  <c r="H901" i="1"/>
  <c r="G9" i="24" s="1"/>
  <c r="H900" i="1"/>
  <c r="G8" i="24" s="1"/>
  <c r="H899" i="1"/>
  <c r="G7" i="24" s="1"/>
  <c r="H894" i="1"/>
  <c r="F45" i="12" s="1"/>
  <c r="H883" i="1"/>
  <c r="F44" i="12" s="1"/>
  <c r="H825" i="1"/>
  <c r="F43" i="12" s="1"/>
  <c r="H815" i="1"/>
  <c r="K42" i="12" s="1"/>
  <c r="K41"/>
  <c r="H796" i="1"/>
  <c r="F40" i="12" s="1"/>
  <c r="H772" i="1"/>
  <c r="F39" i="12" s="1"/>
  <c r="H735" i="1"/>
  <c r="K38" i="12" s="1"/>
  <c r="H728" i="1"/>
  <c r="F38" i="12" s="1"/>
  <c r="H714" i="1"/>
  <c r="K37" i="12" s="1"/>
  <c r="H707" i="1"/>
  <c r="F37" i="12" s="1"/>
  <c r="H689" i="1"/>
  <c r="F36" i="12" s="1"/>
  <c r="H642" i="1"/>
  <c r="F34" i="12" s="1"/>
  <c r="H635" i="1"/>
  <c r="K34" i="12" s="1"/>
  <c r="H628" i="1"/>
  <c r="K33" i="12" s="1"/>
  <c r="H621" i="1"/>
  <c r="F33" i="12" s="1"/>
  <c r="H607" i="1"/>
  <c r="K32" i="12" s="1"/>
  <c r="H601" i="1"/>
  <c r="F32" i="12" s="1"/>
  <c r="H557" i="1"/>
  <c r="F31" i="12" s="1"/>
  <c r="H545" i="1"/>
  <c r="K31" i="12" s="1"/>
  <c r="H515" i="1"/>
  <c r="K29" i="12" s="1"/>
  <c r="H508" i="1"/>
  <c r="F28" i="12" s="1"/>
  <c r="H497" i="1"/>
  <c r="K27" i="12" s="1"/>
  <c r="H490" i="1"/>
  <c r="H483"/>
  <c r="H458"/>
  <c r="F26" i="12" s="1"/>
  <c r="H446" i="1"/>
  <c r="F25" i="12" s="1"/>
  <c r="H429" i="1"/>
  <c r="F24" i="12" s="1"/>
  <c r="H421" i="1"/>
  <c r="H414"/>
  <c r="K22" i="12" s="1"/>
  <c r="H389" i="1"/>
  <c r="F22" i="12" s="1"/>
  <c r="H380" i="1"/>
  <c r="K15" i="12" s="1"/>
  <c r="H365" i="1"/>
  <c r="F14" i="12" s="1"/>
  <c r="H356" i="1"/>
  <c r="F13" i="12" s="1"/>
  <c r="H333" i="1"/>
  <c r="F20" i="12" s="1"/>
  <c r="H323" i="1"/>
  <c r="K20" i="12" s="1"/>
  <c r="H316" i="1"/>
  <c r="F19" i="12" s="1"/>
  <c r="H306" i="1"/>
  <c r="K19" i="12" s="1"/>
  <c r="H299" i="1"/>
  <c r="F18" i="12" s="1"/>
  <c r="H288" i="1"/>
  <c r="K18" i="12" s="1"/>
  <c r="H281" i="1"/>
  <c r="F17" i="12" s="1"/>
  <c r="H267" i="1"/>
  <c r="K17" i="12" s="1"/>
  <c r="H256" i="1"/>
  <c r="F16" i="12" s="1"/>
  <c r="H184" i="1"/>
  <c r="K16" i="12" s="1"/>
  <c r="H156" i="1"/>
  <c r="F12" i="12" s="1"/>
  <c r="H145" i="1"/>
  <c r="K12" i="12" s="1"/>
  <c r="H138" i="1"/>
  <c r="F11" i="12" s="1"/>
  <c r="H131" i="1"/>
  <c r="K11" i="12" s="1"/>
  <c r="H124" i="1"/>
  <c r="F10" i="12" s="1"/>
  <c r="H113" i="1"/>
  <c r="F9" i="12" s="1"/>
  <c r="H100" i="1"/>
  <c r="K8" i="12" s="1"/>
  <c r="H92" i="1"/>
  <c r="H85"/>
  <c r="H50"/>
  <c r="K7" i="12" s="1"/>
  <c r="H43" i="1"/>
  <c r="F7" i="12" s="1"/>
  <c r="H32" i="1"/>
  <c r="K6" i="12" s="1"/>
  <c r="H25" i="1"/>
  <c r="F6" i="12" s="1"/>
  <c r="H14" i="1"/>
  <c r="F5" i="12" s="1"/>
  <c r="D900" i="1"/>
  <c r="E900"/>
  <c r="G900"/>
  <c r="H946" l="1"/>
  <c r="G55" i="24" s="1"/>
  <c r="G50"/>
  <c r="H917" i="1"/>
  <c r="F27" i="12"/>
  <c r="G37" i="24"/>
  <c r="H937" i="1"/>
  <c r="G47" i="24" s="1"/>
  <c r="F8" i="12"/>
  <c r="K46"/>
  <c r="G19" i="24"/>
  <c r="G23" s="1"/>
  <c r="H908" i="1"/>
  <c r="G17" i="24"/>
  <c r="D933" i="1"/>
  <c r="E933"/>
  <c r="G933"/>
  <c r="D100"/>
  <c r="E100"/>
  <c r="G100"/>
  <c r="D901"/>
  <c r="E901"/>
  <c r="G901"/>
  <c r="F198"/>
  <c r="G333"/>
  <c r="E20" i="12" s="1"/>
  <c r="E333" i="1"/>
  <c r="C20" i="12" s="1"/>
  <c r="D333" i="1"/>
  <c r="B20" i="12" s="1"/>
  <c r="F332" i="1"/>
  <c r="F331"/>
  <c r="F330"/>
  <c r="F329"/>
  <c r="G323"/>
  <c r="J20" i="12" s="1"/>
  <c r="E323" i="1"/>
  <c r="H20" i="12" s="1"/>
  <c r="D323" i="1"/>
  <c r="G20" i="12" s="1"/>
  <c r="F322" i="1"/>
  <c r="F323" s="1"/>
  <c r="F481"/>
  <c r="E899"/>
  <c r="G899"/>
  <c r="D899"/>
  <c r="E156"/>
  <c r="G156"/>
  <c r="D156"/>
  <c r="F154"/>
  <c r="F150"/>
  <c r="F151"/>
  <c r="F297"/>
  <c r="H919" l="1"/>
  <c r="G27" i="24" s="1"/>
  <c r="F46" i="12"/>
  <c r="K48" s="1"/>
  <c r="H948" i="1"/>
  <c r="G57" i="24" s="1"/>
  <c r="I20" i="12"/>
  <c r="F333" i="1"/>
  <c r="F843"/>
  <c r="F245"/>
  <c r="F62"/>
  <c r="E796"/>
  <c r="G796"/>
  <c r="D796"/>
  <c r="F794"/>
  <c r="F795"/>
  <c r="F753"/>
  <c r="G299"/>
  <c r="E18" i="12" s="1"/>
  <c r="E299" i="1"/>
  <c r="C18" i="12" s="1"/>
  <c r="D299" i="1"/>
  <c r="B18" i="12" s="1"/>
  <c r="F298" i="1"/>
  <c r="F296"/>
  <c r="F295"/>
  <c r="F294"/>
  <c r="G288"/>
  <c r="J18" i="12" s="1"/>
  <c r="E288" i="1"/>
  <c r="H18" i="12" s="1"/>
  <c r="D288" i="1"/>
  <c r="G18" i="12" s="1"/>
  <c r="F287" i="1"/>
  <c r="F223"/>
  <c r="F660"/>
  <c r="F410"/>
  <c r="F404"/>
  <c r="F31"/>
  <c r="E43"/>
  <c r="C7" i="12" s="1"/>
  <c r="G43" i="1"/>
  <c r="E7" i="12" s="1"/>
  <c r="D43" i="1"/>
  <c r="B7" i="12" s="1"/>
  <c r="F38" i="1"/>
  <c r="F39"/>
  <c r="G50"/>
  <c r="J7" i="12" s="1"/>
  <c r="E50" i="1"/>
  <c r="H7" i="12" s="1"/>
  <c r="D50" i="1"/>
  <c r="G7" i="12" s="1"/>
  <c r="F49" i="1"/>
  <c r="F50" s="1"/>
  <c r="I7" i="12" s="1"/>
  <c r="F42" i="1"/>
  <c r="F41"/>
  <c r="F40"/>
  <c r="E25"/>
  <c r="G25"/>
  <c r="D25"/>
  <c r="F20"/>
  <c r="F24"/>
  <c r="F274"/>
  <c r="F252"/>
  <c r="F685"/>
  <c r="D20" i="12" l="1"/>
  <c r="F288" i="1"/>
  <c r="I18" i="12" s="1"/>
  <c r="F299" i="1"/>
  <c r="D18" i="12" s="1"/>
  <c r="F43" i="1"/>
  <c r="D7" i="12" s="1"/>
  <c r="D9" i="24"/>
  <c r="F9"/>
  <c r="C9"/>
  <c r="F763" i="1"/>
  <c r="F725"/>
  <c r="F726"/>
  <c r="F727"/>
  <c r="D728"/>
  <c r="B38" i="12" s="1"/>
  <c r="E728" i="1"/>
  <c r="C38" i="12" s="1"/>
  <c r="G728" i="1"/>
  <c r="E38" i="12" s="1"/>
  <c r="D7" i="24"/>
  <c r="F7"/>
  <c r="C7"/>
  <c r="D508" i="1"/>
  <c r="B28" i="12" s="1"/>
  <c r="E508" i="1"/>
  <c r="C28" i="12" s="1"/>
  <c r="G508" i="1"/>
  <c r="F503"/>
  <c r="F276"/>
  <c r="F222"/>
  <c r="F221"/>
  <c r="F214"/>
  <c r="F180"/>
  <c r="D43" i="24"/>
  <c r="C43"/>
  <c r="F163" i="1"/>
  <c r="F164"/>
  <c r="F165"/>
  <c r="F935" s="1"/>
  <c r="E45" i="24" s="1"/>
  <c r="F890" i="1"/>
  <c r="F891"/>
  <c r="F892"/>
  <c r="F893"/>
  <c r="F889"/>
  <c r="F832"/>
  <c r="F833"/>
  <c r="F834"/>
  <c r="F836"/>
  <c r="F837"/>
  <c r="F838"/>
  <c r="F839"/>
  <c r="F840"/>
  <c r="F841"/>
  <c r="F842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77"/>
  <c r="F878"/>
  <c r="F879"/>
  <c r="F880"/>
  <c r="F881"/>
  <c r="F882"/>
  <c r="F831"/>
  <c r="F822"/>
  <c r="F823"/>
  <c r="F824"/>
  <c r="F821"/>
  <c r="F812"/>
  <c r="F813"/>
  <c r="F814"/>
  <c r="F811"/>
  <c r="F804"/>
  <c r="F803"/>
  <c r="F789"/>
  <c r="F790"/>
  <c r="F791"/>
  <c r="F792"/>
  <c r="F793"/>
  <c r="F788"/>
  <c r="F742"/>
  <c r="F743"/>
  <c r="F744"/>
  <c r="F745"/>
  <c r="F746"/>
  <c r="F747"/>
  <c r="F748"/>
  <c r="F749"/>
  <c r="F750"/>
  <c r="F751"/>
  <c r="F752"/>
  <c r="F754"/>
  <c r="F755"/>
  <c r="F756"/>
  <c r="F757"/>
  <c r="F758"/>
  <c r="F759"/>
  <c r="F760"/>
  <c r="F761"/>
  <c r="F762"/>
  <c r="F764"/>
  <c r="F765"/>
  <c r="F766"/>
  <c r="F768"/>
  <c r="F769"/>
  <c r="F770"/>
  <c r="F771"/>
  <c r="F741"/>
  <c r="F734"/>
  <c r="F735" s="1"/>
  <c r="I38" i="12" s="1"/>
  <c r="F721" i="1"/>
  <c r="F722"/>
  <c r="F723"/>
  <c r="F724"/>
  <c r="F720"/>
  <c r="F713"/>
  <c r="F714" s="1"/>
  <c r="I37" i="12" s="1"/>
  <c r="F703" i="1"/>
  <c r="F704"/>
  <c r="F705"/>
  <c r="F706"/>
  <c r="F702"/>
  <c r="F669"/>
  <c r="F670"/>
  <c r="F671"/>
  <c r="F672"/>
  <c r="F673"/>
  <c r="F674"/>
  <c r="F675"/>
  <c r="F676"/>
  <c r="F677"/>
  <c r="F678"/>
  <c r="F679"/>
  <c r="F680"/>
  <c r="F681"/>
  <c r="F682"/>
  <c r="F683"/>
  <c r="F684"/>
  <c r="F686"/>
  <c r="F687"/>
  <c r="F688"/>
  <c r="F668"/>
  <c r="F649"/>
  <c r="F650"/>
  <c r="F651"/>
  <c r="F652"/>
  <c r="F653"/>
  <c r="F654"/>
  <c r="F655"/>
  <c r="F656"/>
  <c r="F657"/>
  <c r="F658"/>
  <c r="F659"/>
  <c r="F661"/>
  <c r="F648"/>
  <c r="F641"/>
  <c r="F642" s="1"/>
  <c r="D34" i="12" s="1"/>
  <c r="F634" i="1"/>
  <c r="F635" s="1"/>
  <c r="I34" i="12" s="1"/>
  <c r="F627" i="1"/>
  <c r="F628" s="1"/>
  <c r="I33" i="12" s="1"/>
  <c r="F619" i="1"/>
  <c r="F620"/>
  <c r="F618"/>
  <c r="F606"/>
  <c r="F607" s="1"/>
  <c r="I32" i="12" s="1"/>
  <c r="F593" i="1"/>
  <c r="F594"/>
  <c r="F595"/>
  <c r="F596"/>
  <c r="F597"/>
  <c r="F598"/>
  <c r="F599"/>
  <c r="F600"/>
  <c r="F592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62"/>
  <c r="F552"/>
  <c r="F553"/>
  <c r="F554"/>
  <c r="F555"/>
  <c r="F556"/>
  <c r="F551"/>
  <c r="F544"/>
  <c r="F545" s="1"/>
  <c r="I31" i="12" s="1"/>
  <c r="F532" i="1"/>
  <c r="F533"/>
  <c r="F534"/>
  <c r="F535"/>
  <c r="F536"/>
  <c r="F537"/>
  <c r="F531"/>
  <c r="F514"/>
  <c r="F515" s="1"/>
  <c r="I29" i="12" s="1"/>
  <c r="F505" i="1"/>
  <c r="F506"/>
  <c r="F507"/>
  <c r="F504"/>
  <c r="F496"/>
  <c r="F497" s="1"/>
  <c r="I27" i="12" s="1"/>
  <c r="F489" i="1"/>
  <c r="F490" s="1"/>
  <c r="F465"/>
  <c r="F466"/>
  <c r="F467"/>
  <c r="F468"/>
  <c r="F469"/>
  <c r="F470"/>
  <c r="F471"/>
  <c r="F472"/>
  <c r="F473"/>
  <c r="F474"/>
  <c r="F475"/>
  <c r="F476"/>
  <c r="F477"/>
  <c r="F478"/>
  <c r="F479"/>
  <c r="F480"/>
  <c r="F482"/>
  <c r="F464"/>
  <c r="F453"/>
  <c r="F454"/>
  <c r="F455"/>
  <c r="F456"/>
  <c r="F457"/>
  <c r="F452"/>
  <c r="F444"/>
  <c r="F445"/>
  <c r="F443"/>
  <c r="F914" s="1"/>
  <c r="E22" i="24" s="1"/>
  <c r="F428" i="1"/>
  <c r="F427"/>
  <c r="F420"/>
  <c r="I23" i="12" s="1"/>
  <c r="F396" i="1"/>
  <c r="F397"/>
  <c r="F398"/>
  <c r="F399"/>
  <c r="F400"/>
  <c r="F401"/>
  <c r="F402"/>
  <c r="F403"/>
  <c r="F405"/>
  <c r="F406"/>
  <c r="F407"/>
  <c r="F408"/>
  <c r="F409"/>
  <c r="F411"/>
  <c r="F412"/>
  <c r="F941" s="1"/>
  <c r="E50" i="24" s="1"/>
  <c r="F413" i="1"/>
  <c r="F936" s="1"/>
  <c r="E46" i="24" s="1"/>
  <c r="F395" i="1"/>
  <c r="F387"/>
  <c r="F388"/>
  <c r="F386"/>
  <c r="F372"/>
  <c r="F373"/>
  <c r="F374"/>
  <c r="F375"/>
  <c r="F376"/>
  <c r="F377"/>
  <c r="F378"/>
  <c r="F379"/>
  <c r="F371"/>
  <c r="F922" s="1"/>
  <c r="E31" i="24" s="1"/>
  <c r="F363" i="1"/>
  <c r="F364"/>
  <c r="F362"/>
  <c r="F355"/>
  <c r="F354"/>
  <c r="F313"/>
  <c r="F314"/>
  <c r="F315"/>
  <c r="F312"/>
  <c r="F305"/>
  <c r="F306" s="1"/>
  <c r="I19" i="12" s="1"/>
  <c r="F275" i="1"/>
  <c r="F277"/>
  <c r="F278"/>
  <c r="F279"/>
  <c r="F280"/>
  <c r="F273"/>
  <c r="F266"/>
  <c r="F267" s="1"/>
  <c r="I17" i="12" s="1"/>
  <c r="F229" i="1"/>
  <c r="F230"/>
  <c r="F231"/>
  <c r="F232"/>
  <c r="F233"/>
  <c r="F234"/>
  <c r="F235"/>
  <c r="F236"/>
  <c r="F237"/>
  <c r="F238"/>
  <c r="F239"/>
  <c r="F240"/>
  <c r="F241"/>
  <c r="F242"/>
  <c r="F243"/>
  <c r="F247"/>
  <c r="F248"/>
  <c r="F249"/>
  <c r="F250"/>
  <c r="F251"/>
  <c r="F253"/>
  <c r="F254"/>
  <c r="F255"/>
  <c r="F228"/>
  <c r="F191"/>
  <c r="F192"/>
  <c r="F193"/>
  <c r="F194"/>
  <c r="F195"/>
  <c r="F196"/>
  <c r="F197"/>
  <c r="F199"/>
  <c r="F200"/>
  <c r="F202"/>
  <c r="F203"/>
  <c r="F204"/>
  <c r="F205"/>
  <c r="F207"/>
  <c r="F208"/>
  <c r="F209"/>
  <c r="F210"/>
  <c r="F211"/>
  <c r="F212"/>
  <c r="F213"/>
  <c r="F215"/>
  <c r="F216"/>
  <c r="F217"/>
  <c r="F218"/>
  <c r="F224"/>
  <c r="F225"/>
  <c r="F226"/>
  <c r="F227"/>
  <c r="F190"/>
  <c r="F166"/>
  <c r="F167"/>
  <c r="F168"/>
  <c r="F169"/>
  <c r="F176"/>
  <c r="F177"/>
  <c r="F178"/>
  <c r="F179"/>
  <c r="F181"/>
  <c r="F182"/>
  <c r="F183"/>
  <c r="F162"/>
  <c r="F153"/>
  <c r="F155"/>
  <c r="F152"/>
  <c r="F144"/>
  <c r="F137"/>
  <c r="F136"/>
  <c r="F130"/>
  <c r="F131" s="1"/>
  <c r="I11" i="12" s="1"/>
  <c r="F120" i="1"/>
  <c r="F121"/>
  <c r="F122"/>
  <c r="F123"/>
  <c r="F119"/>
  <c r="F107"/>
  <c r="F108"/>
  <c r="F109"/>
  <c r="F110"/>
  <c r="F111"/>
  <c r="F112"/>
  <c r="F106"/>
  <c r="F98"/>
  <c r="F91"/>
  <c r="F58"/>
  <c r="F59"/>
  <c r="F60"/>
  <c r="F61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56"/>
  <c r="F22"/>
  <c r="F21"/>
  <c r="F12"/>
  <c r="F13"/>
  <c r="F10"/>
  <c r="H23" i="12"/>
  <c r="G23"/>
  <c r="E56" i="24"/>
  <c r="D56"/>
  <c r="C56"/>
  <c r="E52"/>
  <c r="D52"/>
  <c r="C52"/>
  <c r="E49"/>
  <c r="D49"/>
  <c r="C49"/>
  <c r="E44"/>
  <c r="D44"/>
  <c r="C44"/>
  <c r="E39"/>
  <c r="D39"/>
  <c r="C39"/>
  <c r="E26"/>
  <c r="D26"/>
  <c r="C26"/>
  <c r="E25"/>
  <c r="D25"/>
  <c r="C25"/>
  <c r="E24"/>
  <c r="D24"/>
  <c r="C24"/>
  <c r="E21"/>
  <c r="D21"/>
  <c r="C21"/>
  <c r="E20"/>
  <c r="D20"/>
  <c r="C20"/>
  <c r="E12"/>
  <c r="D12"/>
  <c r="C12"/>
  <c r="F12"/>
  <c r="F20"/>
  <c r="F21"/>
  <c r="F24"/>
  <c r="F25"/>
  <c r="F26"/>
  <c r="F39"/>
  <c r="F44"/>
  <c r="F49"/>
  <c r="F52"/>
  <c r="F56"/>
  <c r="E945" i="1"/>
  <c r="D54" i="24" s="1"/>
  <c r="D945" i="1"/>
  <c r="C54" i="24" s="1"/>
  <c r="E944" i="1"/>
  <c r="D53" i="24" s="1"/>
  <c r="D944" i="1"/>
  <c r="C53" i="24" s="1"/>
  <c r="D51"/>
  <c r="C51"/>
  <c r="E941" i="1"/>
  <c r="D50" i="24" s="1"/>
  <c r="D941" i="1"/>
  <c r="E939"/>
  <c r="D939"/>
  <c r="C48" i="24" s="1"/>
  <c r="E936" i="1"/>
  <c r="D46" i="24" s="1"/>
  <c r="D936" i="1"/>
  <c r="C46" i="24" s="1"/>
  <c r="E935" i="1"/>
  <c r="D45" i="24" s="1"/>
  <c r="D935" i="1"/>
  <c r="C45" i="24" s="1"/>
  <c r="D42"/>
  <c r="C42"/>
  <c r="E931" i="1"/>
  <c r="D41" i="24" s="1"/>
  <c r="D931" i="1"/>
  <c r="C41" i="24" s="1"/>
  <c r="E930" i="1"/>
  <c r="D40" i="24" s="1"/>
  <c r="D930" i="1"/>
  <c r="C40" i="24" s="1"/>
  <c r="E928" i="1"/>
  <c r="D38" i="24" s="1"/>
  <c r="D928" i="1"/>
  <c r="C38" i="24" s="1"/>
  <c r="E927" i="1"/>
  <c r="D36" i="24" s="1"/>
  <c r="D927" i="1"/>
  <c r="C36" i="24" s="1"/>
  <c r="E926" i="1"/>
  <c r="D35" i="24" s="1"/>
  <c r="D926" i="1"/>
  <c r="C35" i="24" s="1"/>
  <c r="E925" i="1"/>
  <c r="D34" i="24" s="1"/>
  <c r="D925" i="1"/>
  <c r="C34" i="24" s="1"/>
  <c r="E924" i="1"/>
  <c r="D33" i="24" s="1"/>
  <c r="D924" i="1"/>
  <c r="C33" i="24" s="1"/>
  <c r="E923" i="1"/>
  <c r="D32" i="24" s="1"/>
  <c r="D923" i="1"/>
  <c r="C32" i="24" s="1"/>
  <c r="E922" i="1"/>
  <c r="D31" i="24" s="1"/>
  <c r="D922" i="1"/>
  <c r="C31" i="24" s="1"/>
  <c r="E921" i="1"/>
  <c r="D30" i="24" s="1"/>
  <c r="D921" i="1"/>
  <c r="C30" i="24" s="1"/>
  <c r="E914" i="1"/>
  <c r="D22" i="24" s="1"/>
  <c r="D914" i="1"/>
  <c r="C22" i="24" s="1"/>
  <c r="D19"/>
  <c r="C19"/>
  <c r="E907" i="1"/>
  <c r="D16" i="24" s="1"/>
  <c r="D907" i="1"/>
  <c r="C16" i="24" s="1"/>
  <c r="E906" i="1"/>
  <c r="D15" i="24" s="1"/>
  <c r="D906" i="1"/>
  <c r="C15" i="24" s="1"/>
  <c r="E905" i="1"/>
  <c r="D13" i="24" s="1"/>
  <c r="D905" i="1"/>
  <c r="C13" i="24" s="1"/>
  <c r="E903" i="1"/>
  <c r="D11" i="24" s="1"/>
  <c r="D903" i="1"/>
  <c r="C11" i="24" s="1"/>
  <c r="E902" i="1"/>
  <c r="D10" i="24" s="1"/>
  <c r="D902" i="1"/>
  <c r="C10" i="24" s="1"/>
  <c r="D8"/>
  <c r="C8"/>
  <c r="E894" i="1"/>
  <c r="C45" i="12" s="1"/>
  <c r="D894" i="1"/>
  <c r="B45" i="12" s="1"/>
  <c r="E883" i="1"/>
  <c r="C44" i="12" s="1"/>
  <c r="D883" i="1"/>
  <c r="B44" i="12" s="1"/>
  <c r="E825" i="1"/>
  <c r="C43" i="12" s="1"/>
  <c r="D825" i="1"/>
  <c r="B43" i="12" s="1"/>
  <c r="E815" i="1"/>
  <c r="H42" i="12" s="1"/>
  <c r="D815" i="1"/>
  <c r="G42" i="12" s="1"/>
  <c r="H41"/>
  <c r="G41"/>
  <c r="C40"/>
  <c r="B40"/>
  <c r="E772" i="1"/>
  <c r="C39" i="12" s="1"/>
  <c r="D772" i="1"/>
  <c r="B39" i="12" s="1"/>
  <c r="E735" i="1"/>
  <c r="H38" i="12" s="1"/>
  <c r="D735" i="1"/>
  <c r="G38" i="12" s="1"/>
  <c r="E714" i="1"/>
  <c r="H37" i="12" s="1"/>
  <c r="D714" i="1"/>
  <c r="G37" i="12" s="1"/>
  <c r="E707" i="1"/>
  <c r="C37" i="12" s="1"/>
  <c r="D707" i="1"/>
  <c r="B37" i="12" s="1"/>
  <c r="E689" i="1"/>
  <c r="C36" i="12" s="1"/>
  <c r="D689" i="1"/>
  <c r="B36" i="12" s="1"/>
  <c r="E662" i="1"/>
  <c r="C35" i="12" s="1"/>
  <c r="D662" i="1"/>
  <c r="B35" i="12" s="1"/>
  <c r="E642" i="1"/>
  <c r="C34" i="12" s="1"/>
  <c r="D642" i="1"/>
  <c r="B34" i="12" s="1"/>
  <c r="E635" i="1"/>
  <c r="H34" i="12" s="1"/>
  <c r="D635" i="1"/>
  <c r="G34" i="12" s="1"/>
  <c r="E628" i="1"/>
  <c r="H33" i="12" s="1"/>
  <c r="D628" i="1"/>
  <c r="G33" i="12" s="1"/>
  <c r="E621" i="1"/>
  <c r="C33" i="12" s="1"/>
  <c r="D621" i="1"/>
  <c r="B33" i="12" s="1"/>
  <c r="E607" i="1"/>
  <c r="H32" i="12" s="1"/>
  <c r="D607" i="1"/>
  <c r="G32" i="12" s="1"/>
  <c r="E601" i="1"/>
  <c r="C32" i="12" s="1"/>
  <c r="D601" i="1"/>
  <c r="B32" i="12" s="1"/>
  <c r="E557" i="1"/>
  <c r="C31" i="12" s="1"/>
  <c r="D557" i="1"/>
  <c r="B31" i="12" s="1"/>
  <c r="E545" i="1"/>
  <c r="H31" i="12" s="1"/>
  <c r="D545" i="1"/>
  <c r="G31" i="12" s="1"/>
  <c r="C30"/>
  <c r="B30"/>
  <c r="E515" i="1"/>
  <c r="H29" i="12" s="1"/>
  <c r="D515" i="1"/>
  <c r="G29" i="12" s="1"/>
  <c r="E497" i="1"/>
  <c r="H27" i="12" s="1"/>
  <c r="D497" i="1"/>
  <c r="G27" i="12" s="1"/>
  <c r="E490" i="1"/>
  <c r="D490"/>
  <c r="E483"/>
  <c r="D483"/>
  <c r="E458"/>
  <c r="C26" i="12" s="1"/>
  <c r="D458" i="1"/>
  <c r="B26" i="12" s="1"/>
  <c r="E446" i="1"/>
  <c r="C25" i="12" s="1"/>
  <c r="D446" i="1"/>
  <c r="B25" i="12" s="1"/>
  <c r="E429" i="1"/>
  <c r="C24" i="12" s="1"/>
  <c r="D429" i="1"/>
  <c r="B24" i="12" s="1"/>
  <c r="E421" i="1"/>
  <c r="D421"/>
  <c r="E414"/>
  <c r="H22" i="12" s="1"/>
  <c r="D414" i="1"/>
  <c r="G22" i="12" s="1"/>
  <c r="E389" i="1"/>
  <c r="C22" i="12" s="1"/>
  <c r="D389" i="1"/>
  <c r="B22" i="12" s="1"/>
  <c r="E380" i="1"/>
  <c r="H15" i="12" s="1"/>
  <c r="D380" i="1"/>
  <c r="G15" i="12" s="1"/>
  <c r="E365" i="1"/>
  <c r="C14" i="12" s="1"/>
  <c r="D365" i="1"/>
  <c r="B14" i="12" s="1"/>
  <c r="E356" i="1"/>
  <c r="C13" i="12" s="1"/>
  <c r="D356" i="1"/>
  <c r="B13" i="12" s="1"/>
  <c r="E316" i="1"/>
  <c r="C19" i="12" s="1"/>
  <c r="D316" i="1"/>
  <c r="B19" i="12" s="1"/>
  <c r="E306" i="1"/>
  <c r="H19" i="12" s="1"/>
  <c r="D306" i="1"/>
  <c r="G19" i="12" s="1"/>
  <c r="E281" i="1"/>
  <c r="C17" i="12" s="1"/>
  <c r="D281" i="1"/>
  <c r="B17" i="12" s="1"/>
  <c r="E267" i="1"/>
  <c r="H17" i="12" s="1"/>
  <c r="D267" i="1"/>
  <c r="G17" i="12" s="1"/>
  <c r="E256" i="1"/>
  <c r="C16" i="12" s="1"/>
  <c r="D256" i="1"/>
  <c r="B16" i="12" s="1"/>
  <c r="E184" i="1"/>
  <c r="H16" i="12" s="1"/>
  <c r="D184" i="1"/>
  <c r="G16" i="12" s="1"/>
  <c r="C12"/>
  <c r="B12"/>
  <c r="E145" i="1"/>
  <c r="H12" i="12" s="1"/>
  <c r="D145" i="1"/>
  <c r="G12" i="12" s="1"/>
  <c r="E138" i="1"/>
  <c r="C11" i="12" s="1"/>
  <c r="D138" i="1"/>
  <c r="B11" i="12" s="1"/>
  <c r="E131" i="1"/>
  <c r="H11" i="12" s="1"/>
  <c r="D131" i="1"/>
  <c r="G11" i="12" s="1"/>
  <c r="E124" i="1"/>
  <c r="C10" i="12" s="1"/>
  <c r="D124" i="1"/>
  <c r="B10" i="12" s="1"/>
  <c r="E113" i="1"/>
  <c r="C9" i="12" s="1"/>
  <c r="D113" i="1"/>
  <c r="B9" i="12" s="1"/>
  <c r="H8"/>
  <c r="G8"/>
  <c r="E92" i="1"/>
  <c r="D92"/>
  <c r="E85"/>
  <c r="D85"/>
  <c r="E32"/>
  <c r="H6" i="12" s="1"/>
  <c r="D32" i="1"/>
  <c r="G6" i="12" s="1"/>
  <c r="C6"/>
  <c r="B6"/>
  <c r="E14" i="1"/>
  <c r="C5" i="12" s="1"/>
  <c r="D14" i="1"/>
  <c r="B5" i="12" s="1"/>
  <c r="R605" i="1"/>
  <c r="R606" s="1"/>
  <c r="Q605"/>
  <c r="S564"/>
  <c r="S562"/>
  <c r="R592"/>
  <c r="R593"/>
  <c r="R594"/>
  <c r="R595"/>
  <c r="R596"/>
  <c r="R597"/>
  <c r="R598"/>
  <c r="R599"/>
  <c r="R565"/>
  <c r="R566"/>
  <c r="R567"/>
  <c r="R568"/>
  <c r="R569"/>
  <c r="R570"/>
  <c r="R571"/>
  <c r="R572"/>
  <c r="R573"/>
  <c r="R574"/>
  <c r="R575"/>
  <c r="R576"/>
  <c r="R577"/>
  <c r="R578"/>
  <c r="R579"/>
  <c r="R580"/>
  <c r="S580" s="1"/>
  <c r="R581"/>
  <c r="R582"/>
  <c r="R583"/>
  <c r="R584"/>
  <c r="R585"/>
  <c r="R586"/>
  <c r="R587"/>
  <c r="R588"/>
  <c r="R589"/>
  <c r="R590"/>
  <c r="R591"/>
  <c r="Q565"/>
  <c r="Q566"/>
  <c r="Q567"/>
  <c r="Q568"/>
  <c r="Q569"/>
  <c r="Q570"/>
  <c r="Q571"/>
  <c r="Q572"/>
  <c r="Q573"/>
  <c r="Q574"/>
  <c r="Q575"/>
  <c r="Q576"/>
  <c r="Q577"/>
  <c r="Q578"/>
  <c r="Q579"/>
  <c r="Q581"/>
  <c r="Q582"/>
  <c r="Q583"/>
  <c r="Q584"/>
  <c r="Q585"/>
  <c r="Q586"/>
  <c r="Q587"/>
  <c r="Q588"/>
  <c r="Q589"/>
  <c r="Q590"/>
  <c r="Q591"/>
  <c r="Q592"/>
  <c r="Q593"/>
  <c r="Q594"/>
  <c r="Q595"/>
  <c r="Q596"/>
  <c r="Q597"/>
  <c r="Q598"/>
  <c r="Q599"/>
  <c r="O600"/>
  <c r="O606"/>
  <c r="S561"/>
  <c r="F51" i="24"/>
  <c r="F42"/>
  <c r="F19"/>
  <c r="F18"/>
  <c r="G902" i="1"/>
  <c r="F10" i="24" s="1"/>
  <c r="F8"/>
  <c r="G735" i="1"/>
  <c r="J38" i="12" s="1"/>
  <c r="F942" i="1" l="1"/>
  <c r="E51" i="24" s="1"/>
  <c r="F910" i="1"/>
  <c r="E18" i="24" s="1"/>
  <c r="F911" i="1"/>
  <c r="F805"/>
  <c r="I41" i="12" s="1"/>
  <c r="F100" i="1"/>
  <c r="I8" i="12" s="1"/>
  <c r="F932" i="1"/>
  <c r="E42" i="24" s="1"/>
  <c r="F538" i="1"/>
  <c r="F900"/>
  <c r="E8" i="24" s="1"/>
  <c r="F933" i="1"/>
  <c r="E43" i="24" s="1"/>
  <c r="F901" i="1"/>
  <c r="E9" i="24" s="1"/>
  <c r="F939" i="1"/>
  <c r="E48" i="24" s="1"/>
  <c r="F899" i="1"/>
  <c r="E7" i="24" s="1"/>
  <c r="F156" i="1"/>
  <c r="D12" i="12" s="1"/>
  <c r="F145" i="1"/>
  <c r="I12" i="12" s="1"/>
  <c r="F796" i="1"/>
  <c r="D40" i="12" s="1"/>
  <c r="E19" i="24"/>
  <c r="F930" i="1"/>
  <c r="E40" i="24" s="1"/>
  <c r="F25" i="1"/>
  <c r="D6" i="12" s="1"/>
  <c r="S595" i="1"/>
  <c r="S599"/>
  <c r="S597"/>
  <c r="S593"/>
  <c r="S576"/>
  <c r="S572"/>
  <c r="S568"/>
  <c r="F923"/>
  <c r="E32" i="24" s="1"/>
  <c r="S578" i="1"/>
  <c r="S598"/>
  <c r="S594"/>
  <c r="S577"/>
  <c r="S573"/>
  <c r="S569"/>
  <c r="S565"/>
  <c r="F927"/>
  <c r="E36" i="24" s="1"/>
  <c r="S596" i="1"/>
  <c r="S592"/>
  <c r="S579"/>
  <c r="S575"/>
  <c r="S571"/>
  <c r="S567"/>
  <c r="S574"/>
  <c r="S570"/>
  <c r="S566"/>
  <c r="S590"/>
  <c r="F906"/>
  <c r="E15" i="24" s="1"/>
  <c r="F14" i="1"/>
  <c r="D5" i="12" s="1"/>
  <c r="F926" i="1"/>
  <c r="E35" i="24" s="1"/>
  <c r="F356" i="1"/>
  <c r="D13" i="12" s="1"/>
  <c r="F772" i="1"/>
  <c r="D39" i="12" s="1"/>
  <c r="F815" i="1"/>
  <c r="I42" i="12" s="1"/>
  <c r="F825" i="1"/>
  <c r="D43" i="12" s="1"/>
  <c r="F458" i="1"/>
  <c r="D26" i="12" s="1"/>
  <c r="F124" i="1"/>
  <c r="D10" i="12" s="1"/>
  <c r="F924" i="1"/>
  <c r="E33" i="24" s="1"/>
  <c r="F928" i="1"/>
  <c r="E38" i="24" s="1"/>
  <c r="S588" i="1"/>
  <c r="C8" i="12"/>
  <c r="C27"/>
  <c r="F601" i="1"/>
  <c r="D32" i="12" s="1"/>
  <c r="F925" i="1"/>
  <c r="E34" i="24" s="1"/>
  <c r="F508" i="1"/>
  <c r="D28" i="12" s="1"/>
  <c r="S586" i="1"/>
  <c r="S582"/>
  <c r="S605"/>
  <c r="S591"/>
  <c r="Q606"/>
  <c r="S606" s="1"/>
  <c r="S587"/>
  <c r="S583"/>
  <c r="S584"/>
  <c r="B8" i="12"/>
  <c r="B27"/>
  <c r="S589" i="1"/>
  <c r="S585"/>
  <c r="S581"/>
  <c r="D946"/>
  <c r="C55" i="24" s="1"/>
  <c r="F728" i="1"/>
  <c r="D38" i="12" s="1"/>
  <c r="F446" i="1"/>
  <c r="D25" i="12" s="1"/>
  <c r="F931" i="1"/>
  <c r="E41" i="24" s="1"/>
  <c r="D917" i="1"/>
  <c r="F429"/>
  <c r="D24" i="12" s="1"/>
  <c r="F557" i="1"/>
  <c r="D31" i="12" s="1"/>
  <c r="F689" i="1"/>
  <c r="D36" i="12" s="1"/>
  <c r="C50" i="24"/>
  <c r="F483" i="1"/>
  <c r="D27" i="12" s="1"/>
  <c r="C18" i="24"/>
  <c r="C23" s="1"/>
  <c r="F138" i="1"/>
  <c r="D11" i="12" s="1"/>
  <c r="F281" i="1"/>
  <c r="D17" i="12" s="1"/>
  <c r="F945" i="1"/>
  <c r="E54" i="24" s="1"/>
  <c r="F184" i="1"/>
  <c r="I16" i="12" s="1"/>
  <c r="D937" i="1"/>
  <c r="C47" i="24" s="1"/>
  <c r="G46" i="12"/>
  <c r="C37" i="24"/>
  <c r="D908" i="1"/>
  <c r="C17" i="24"/>
  <c r="F894" i="1"/>
  <c r="D45" i="12" s="1"/>
  <c r="F883" i="1"/>
  <c r="D44" i="12" s="1"/>
  <c r="F921" i="1"/>
  <c r="E30" i="24" s="1"/>
  <c r="F707" i="1"/>
  <c r="D37" i="12" s="1"/>
  <c r="F662" i="1"/>
  <c r="D35" i="12" s="1"/>
  <c r="F905" i="1"/>
  <c r="E13" i="24" s="1"/>
  <c r="F621" i="1"/>
  <c r="D33" i="12" s="1"/>
  <c r="D30"/>
  <c r="F944" i="1"/>
  <c r="E53" i="24" s="1"/>
  <c r="F421" i="1"/>
  <c r="F414"/>
  <c r="I22" i="12" s="1"/>
  <c r="F907" i="1"/>
  <c r="E16" i="24" s="1"/>
  <c r="F389" i="1"/>
  <c r="D22" i="12" s="1"/>
  <c r="F380" i="1"/>
  <c r="I15" i="12" s="1"/>
  <c r="F365" i="1"/>
  <c r="D14" i="12" s="1"/>
  <c r="F316" i="1"/>
  <c r="D19" i="12" s="1"/>
  <c r="F256" i="1"/>
  <c r="D16" i="12" s="1"/>
  <c r="F903" i="1"/>
  <c r="E11" i="24" s="1"/>
  <c r="F113" i="1"/>
  <c r="D9" i="12" s="1"/>
  <c r="F902" i="1"/>
  <c r="E10" i="24" s="1"/>
  <c r="F92" i="1"/>
  <c r="F85"/>
  <c r="F32"/>
  <c r="I6" i="12" s="1"/>
  <c r="D37" i="24"/>
  <c r="E946" i="1"/>
  <c r="D55" i="24" s="1"/>
  <c r="D48"/>
  <c r="E937" i="1"/>
  <c r="H46" i="12"/>
  <c r="E917" i="1"/>
  <c r="D18" i="24"/>
  <c r="D23" s="1"/>
  <c r="E908" i="1"/>
  <c r="D17" i="24"/>
  <c r="J23" i="12"/>
  <c r="G945" i="1"/>
  <c r="G944"/>
  <c r="G941"/>
  <c r="F50" i="24" s="1"/>
  <c r="G939" i="1"/>
  <c r="F48" i="24" s="1"/>
  <c r="G936" i="1"/>
  <c r="F46" i="24" s="1"/>
  <c r="G935" i="1"/>
  <c r="F45" i="24" s="1"/>
  <c r="F43"/>
  <c r="G931" i="1"/>
  <c r="G930"/>
  <c r="G928"/>
  <c r="G927"/>
  <c r="G926"/>
  <c r="G925"/>
  <c r="G924"/>
  <c r="G923"/>
  <c r="G922"/>
  <c r="G921"/>
  <c r="G914"/>
  <c r="G907"/>
  <c r="G906"/>
  <c r="G905"/>
  <c r="G903"/>
  <c r="G894"/>
  <c r="E45" i="12" s="1"/>
  <c r="G883" i="1"/>
  <c r="G825"/>
  <c r="G815"/>
  <c r="G772"/>
  <c r="G714"/>
  <c r="G707"/>
  <c r="G689"/>
  <c r="G662"/>
  <c r="G642"/>
  <c r="E34" i="12" s="1"/>
  <c r="G635" i="1"/>
  <c r="J34" i="12" s="1"/>
  <c r="G628" i="1"/>
  <c r="J33" i="12" s="1"/>
  <c r="G621" i="1"/>
  <c r="G607"/>
  <c r="G601"/>
  <c r="G557"/>
  <c r="G545"/>
  <c r="J31" i="12" s="1"/>
  <c r="G515" i="1"/>
  <c r="G497"/>
  <c r="J27" i="12" s="1"/>
  <c r="G490" i="1"/>
  <c r="G483"/>
  <c r="G458"/>
  <c r="G446"/>
  <c r="G429"/>
  <c r="G421"/>
  <c r="G414"/>
  <c r="G389"/>
  <c r="G380"/>
  <c r="G365"/>
  <c r="G356"/>
  <c r="G316"/>
  <c r="G306"/>
  <c r="G281"/>
  <c r="G267"/>
  <c r="G256"/>
  <c r="G184"/>
  <c r="G145"/>
  <c r="J12" i="12" s="1"/>
  <c r="G138" i="1"/>
  <c r="G131"/>
  <c r="G124"/>
  <c r="G113"/>
  <c r="G92"/>
  <c r="G85"/>
  <c r="G32"/>
  <c r="G14"/>
  <c r="D919" l="1"/>
  <c r="C27" i="24" s="1"/>
  <c r="C46" i="12"/>
  <c r="E37" i="24"/>
  <c r="B46" i="12"/>
  <c r="S600" i="1"/>
  <c r="E6" i="12"/>
  <c r="E31"/>
  <c r="E44"/>
  <c r="J11"/>
  <c r="J19"/>
  <c r="E39"/>
  <c r="E43"/>
  <c r="J42"/>
  <c r="F22" i="24"/>
  <c r="F38"/>
  <c r="J6" i="12"/>
  <c r="E13"/>
  <c r="J41"/>
  <c r="E11"/>
  <c r="E25"/>
  <c r="E40"/>
  <c r="F15" i="24"/>
  <c r="J37" i="12"/>
  <c r="E37"/>
  <c r="E36"/>
  <c r="E35"/>
  <c r="E33"/>
  <c r="J32"/>
  <c r="E30"/>
  <c r="F53" i="24"/>
  <c r="J29" i="12"/>
  <c r="E28"/>
  <c r="E26"/>
  <c r="E24"/>
  <c r="J22"/>
  <c r="F41" i="24"/>
  <c r="E22" i="12"/>
  <c r="F16" i="24"/>
  <c r="F36"/>
  <c r="F34"/>
  <c r="F40"/>
  <c r="F35"/>
  <c r="F32"/>
  <c r="F33"/>
  <c r="J15" i="12"/>
  <c r="F31" i="24"/>
  <c r="E14" i="12"/>
  <c r="E19"/>
  <c r="E17"/>
  <c r="J17"/>
  <c r="D948" i="1"/>
  <c r="C57" i="24" s="1"/>
  <c r="F54"/>
  <c r="J16" i="12"/>
  <c r="F30" i="24"/>
  <c r="E12" i="12"/>
  <c r="F13" i="24"/>
  <c r="E10" i="12"/>
  <c r="E9"/>
  <c r="J8"/>
  <c r="F11" i="24"/>
  <c r="E5" i="12"/>
  <c r="E32"/>
  <c r="E16"/>
  <c r="E23" i="24"/>
  <c r="I46" i="12"/>
  <c r="F917" i="1"/>
  <c r="F946"/>
  <c r="E55" i="24" s="1"/>
  <c r="E17"/>
  <c r="F937" i="1"/>
  <c r="E47" i="24" s="1"/>
  <c r="F908" i="1"/>
  <c r="D8" i="12"/>
  <c r="D46" s="1"/>
  <c r="E948" i="1"/>
  <c r="D57" i="24" s="1"/>
  <c r="D47"/>
  <c r="E919" i="1"/>
  <c r="D27" i="24" s="1"/>
  <c r="E8" i="12"/>
  <c r="E27"/>
  <c r="G937" i="1"/>
  <c r="G946"/>
  <c r="G917"/>
  <c r="G908"/>
  <c r="F919" l="1"/>
  <c r="E27" i="24" s="1"/>
  <c r="F23"/>
  <c r="F37"/>
  <c r="F55"/>
  <c r="F47"/>
  <c r="J46" i="12"/>
  <c r="F17" i="24"/>
  <c r="G919" i="1"/>
  <c r="F948"/>
  <c r="E57" i="24" s="1"/>
  <c r="E46" i="12"/>
  <c r="G948" i="1"/>
  <c r="J48" i="12" l="1"/>
  <c r="F57" i="24"/>
  <c r="F27"/>
  <c r="J414" i="1"/>
  <c r="J389"/>
</calcChain>
</file>

<file path=xl/sharedStrings.xml><?xml version="1.0" encoding="utf-8"?>
<sst xmlns="http://schemas.openxmlformats.org/spreadsheetml/2006/main" count="2322" uniqueCount="716">
  <si>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</si>
  <si>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</si>
  <si>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</si>
  <si>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</si>
  <si>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</si>
  <si>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</si>
  <si>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</si>
  <si>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Rendsz nevelési segély/térítési díj/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</si>
  <si>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</si>
  <si>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</si>
  <si>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</si>
  <si>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</si>
  <si>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</si>
  <si>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</si>
  <si>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</si>
  <si>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</si>
  <si>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</si>
  <si>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</si>
  <si>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</si>
  <si>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</si>
  <si>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</si>
  <si>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</si>
  <si>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</si>
  <si>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</si>
  <si>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</si>
  <si>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</si>
  <si>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</si>
  <si>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</si>
  <si>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</si>
  <si>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</si>
  <si>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</si>
  <si>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</si>
  <si>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</si>
  <si>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</si>
  <si>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</si>
  <si>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</si>
  <si>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</si>
  <si>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</si>
  <si>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</si>
  <si>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</si>
  <si>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</si>
  <si>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</si>
  <si>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</si>
  <si>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</si>
  <si>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</si>
  <si>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</si>
  <si>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</si>
  <si>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</si>
  <si>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</si>
  <si>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</si>
  <si>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</si>
  <si>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</si>
  <si>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</si>
  <si>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</si>
  <si>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</si>
  <si>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</si>
  <si>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</si>
  <si>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</si>
  <si>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</si>
  <si>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</si>
  <si>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</si>
  <si>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Postaktg</t>
  </si>
  <si>
    <t>Belföldi kiküldetés</t>
  </si>
  <si>
    <t>Bevétel összesen</t>
  </si>
  <si>
    <t>Polgármester alapilletmény</t>
  </si>
  <si>
    <t>Képviselők tiszteletdíja</t>
  </si>
  <si>
    <t>Egészségügyi hozzájár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</si>
  <si>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</si>
  <si>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</si>
  <si>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</si>
  <si>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</si>
  <si>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</si>
  <si>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</si>
  <si>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</si>
  <si>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</si>
  <si>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</si>
  <si>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Eü hozzájárulás</t>
  </si>
  <si>
    <t>Talajterhelési díj</t>
  </si>
  <si>
    <t>Köztemetés</t>
  </si>
  <si>
    <t>Alapilletmény</t>
  </si>
  <si>
    <t>Könyv</t>
  </si>
  <si>
    <t>Telefondíj</t>
  </si>
  <si>
    <t>Internet díj</t>
  </si>
  <si>
    <t>Munk által fiz. SZJA</t>
  </si>
  <si>
    <t>Munkaruha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</si>
  <si>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</si>
  <si>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</si>
  <si>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</si>
  <si>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</si>
  <si>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</si>
  <si>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</si>
  <si>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</si>
  <si>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</si>
  <si>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</si>
  <si>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</si>
  <si>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</si>
  <si>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</si>
  <si>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Munkaügyi hiv-tól átvett pénz közmunkára</t>
  </si>
  <si>
    <t>Szociális hozzájárulási adó</t>
  </si>
  <si>
    <t>Műk.kölcsön visszatérülés</t>
  </si>
  <si>
    <t>Felh.kölcsön visszatérülés</t>
  </si>
  <si>
    <t>Pénzmaradvány ig.vétel (felhalmozási)</t>
  </si>
  <si>
    <t>Lakott külterülettel kapcs.fel.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</si>
  <si>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</si>
  <si>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</si>
  <si>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</si>
  <si>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</si>
  <si>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</si>
  <si>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</si>
  <si>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</si>
  <si>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</si>
  <si>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</si>
  <si>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</si>
  <si>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</si>
  <si>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</si>
  <si>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</si>
  <si>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</si>
  <si>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Szemétszállítás</t>
  </si>
  <si>
    <t>Mosatás</t>
  </si>
  <si>
    <t>Külső bizottsági tagok</t>
  </si>
  <si>
    <t>Ügyvédi díj</t>
  </si>
  <si>
    <t>Foglalkozás egészségügy</t>
  </si>
  <si>
    <t>Tervek,engedélyek,földmérési munkák</t>
  </si>
  <si>
    <t>Egyéb kommunikációs szolgáltatás</t>
  </si>
  <si>
    <t>gyógyszertár x-doki program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</si>
  <si>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</si>
  <si>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</si>
  <si>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</si>
  <si>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</si>
  <si>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</si>
  <si>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</si>
  <si>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</si>
  <si>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</si>
  <si>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</si>
  <si>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</si>
  <si>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</si>
  <si>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</si>
  <si>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</si>
  <si>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</si>
  <si>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</si>
  <si>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Tanfolyamdíj</t>
  </si>
  <si>
    <t>Veszélyes hulladék</t>
  </si>
  <si>
    <t>Hajtó és kenőanyag</t>
  </si>
  <si>
    <t>Karbantartási anyag</t>
  </si>
  <si>
    <t>épület javítás</t>
  </si>
  <si>
    <t>X-doki program</t>
  </si>
  <si>
    <t>számítógép,kazán,tűzoltókészülék</t>
  </si>
  <si>
    <t>Balatonszentgyörgy óvoda pénz átadás</t>
  </si>
  <si>
    <t>B.keresztúr Alapszolg.Közp.pénz átadás</t>
  </si>
  <si>
    <t>Tűzifa segély</t>
  </si>
  <si>
    <t>Egyéb támogatás</t>
  </si>
  <si>
    <t>felhasználásról későbbi döntés</t>
  </si>
  <si>
    <t>Bursa Hungarica</t>
  </si>
  <si>
    <t>Sport Egyesület támogatás</t>
  </si>
  <si>
    <t>Magánszemélyek kommunális adója</t>
  </si>
  <si>
    <t>alkalmi</t>
  </si>
  <si>
    <t>önkorm.Árpád utca telek, közkút</t>
  </si>
  <si>
    <t>Vagyonbiztosítás</t>
  </si>
  <si>
    <t xml:space="preserve">szerződés </t>
  </si>
  <si>
    <t>takarítás 2 órás</t>
  </si>
  <si>
    <t>Nyelvpótlék</t>
  </si>
  <si>
    <t>Egyéb sajátos bevétel</t>
  </si>
  <si>
    <t>Nyertes pályázatok utáni jutalom</t>
  </si>
  <si>
    <t>Naturista kemping bérleti díj</t>
  </si>
  <si>
    <t>Kiszámlázott szolg. Áfa</t>
  </si>
  <si>
    <t>TB-től átvett támogatás</t>
  </si>
  <si>
    <t>Kiszámlázott Áfa</t>
  </si>
  <si>
    <t>Betegszabadság</t>
  </si>
  <si>
    <t>Közmunkás alapilletmény</t>
  </si>
  <si>
    <t>Eü.hozzájárulás</t>
  </si>
  <si>
    <t>Munka és védőruha</t>
  </si>
  <si>
    <t>Foglalkozás eü.</t>
  </si>
  <si>
    <t>Munkáltató által fiz.szja</t>
  </si>
  <si>
    <t>irodai szolgáltatás, fax,fénymásolás,gépírás</t>
  </si>
  <si>
    <t>Terembérlet Műv.ház</t>
  </si>
  <si>
    <t>Könyvtári könyv</t>
  </si>
  <si>
    <t>Folyóirat, napilap</t>
  </si>
  <si>
    <t>12hóx10000Ft0</t>
  </si>
  <si>
    <t>Megbízási díj (Múlt Ház)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</si>
  <si>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</si>
  <si>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</si>
  <si>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</si>
  <si>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</si>
  <si>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</si>
  <si>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</si>
  <si>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</si>
  <si>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védőnői nyilvántartó rendszer,stefánia védőnői rendszer átalány</t>
  </si>
  <si>
    <t>Egyéb kiadás</t>
  </si>
  <si>
    <t>Áfa befizetés</t>
  </si>
  <si>
    <t>Reklám és propaganda</t>
  </si>
  <si>
    <t>hirdetés</t>
  </si>
  <si>
    <t xml:space="preserve">Belföldi kiküldetés </t>
  </si>
  <si>
    <t>Egyéb költségtérítés</t>
  </si>
  <si>
    <t>Orvosi ügyelet támogatás</t>
  </si>
  <si>
    <t>Zöldterület gazdálkodással kapcsolatos feladat</t>
  </si>
  <si>
    <t>Közvilágítás fenntartás támogatás</t>
  </si>
  <si>
    <t>Köztemető fenntartás támogatás</t>
  </si>
  <si>
    <t>Közutak fenntartásának támogatása</t>
  </si>
  <si>
    <t>Nyilvános könyvtári ellátás és közművelődés támogatása</t>
  </si>
  <si>
    <t>Közös Hivatal támogatása</t>
  </si>
  <si>
    <t>Közös Hivatal tám. kurtaxa ellenőrökre</t>
  </si>
  <si>
    <t>Balatonberény Önkormányzati szinten összesített</t>
  </si>
  <si>
    <t>Összesítő Balatonberény Önkormányzat</t>
  </si>
  <si>
    <t>Kommunális adó</t>
  </si>
  <si>
    <t>Bank kezelési költség</t>
  </si>
  <si>
    <t>tesztcsikok</t>
  </si>
  <si>
    <t>patron, papír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</si>
  <si>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</si>
  <si>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</si>
  <si>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</si>
  <si>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</si>
  <si>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</si>
  <si>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</si>
  <si>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</si>
  <si>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naturista büfé 720,sportszer kölcsönző 230,platán büfé 100,hordó borozó 170 +áfa</t>
  </si>
  <si>
    <t>Közterület használati díjak</t>
  </si>
  <si>
    <t>Utak üzemeltetése</t>
  </si>
  <si>
    <t>Tulajdoni lap,végrehaj. bejegy,helyszínrajz</t>
  </si>
  <si>
    <t xml:space="preserve">Telefondíj </t>
  </si>
  <si>
    <t>Zászlók beszerzése</t>
  </si>
  <si>
    <t>Üdülőhelyi feladat</t>
  </si>
  <si>
    <t>Egyéb információhordozó</t>
  </si>
  <si>
    <t>Vízdíj</t>
  </si>
  <si>
    <t>Fénymásoló üzemeltetés</t>
  </si>
  <si>
    <t>Egyéb befizetés, kez.ktg.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</si>
  <si>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</si>
  <si>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</si>
  <si>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</si>
  <si>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</si>
  <si>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</si>
  <si>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Díjak, egyéb befizetések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</si>
  <si>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</si>
  <si>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</si>
  <si>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</si>
  <si>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</si>
  <si>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</si>
  <si>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Erdélyi tábor</t>
  </si>
  <si>
    <t>Köztisztviselői nap</t>
  </si>
  <si>
    <t>működési bankkamat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</si>
  <si>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</si>
  <si>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</si>
  <si>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</si>
  <si>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</si>
  <si>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</si>
  <si>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</si>
  <si>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Kistelepülések szociális feladatainak támogatása</t>
  </si>
  <si>
    <t>Felelősségbiztosítás</t>
  </si>
  <si>
    <t>Alapszolg.előző évi elszámolás</t>
  </si>
  <si>
    <t>Fénymásolás,egyéb irodai szolgáltatás Műv.Ház</t>
  </si>
  <si>
    <t>Kulturális műsorok,rendezvények szervezése Műv.Ház</t>
  </si>
  <si>
    <t>Könyvtári állományok gyarapítása, nyilvántartása Műv.Ház</t>
  </si>
  <si>
    <t>Könyvtári szolgáltatások Műv.Ház</t>
  </si>
  <si>
    <t>0511011</t>
  </si>
  <si>
    <t>0521</t>
  </si>
  <si>
    <t>0524</t>
  </si>
  <si>
    <t>053221</t>
  </si>
  <si>
    <t>053411</t>
  </si>
  <si>
    <t>094021</t>
  </si>
  <si>
    <t>05711</t>
  </si>
  <si>
    <t>053311</t>
  </si>
  <si>
    <t>053371</t>
  </si>
  <si>
    <t>09341</t>
  </si>
  <si>
    <t>093541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</si>
  <si>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</si>
  <si>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</si>
  <si>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</si>
  <si>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</si>
  <si>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</si>
  <si>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</si>
  <si>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</si>
  <si>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</si>
  <si>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</si>
  <si>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</si>
  <si>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</si>
  <si>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</si>
  <si>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</si>
  <si>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</si>
  <si>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</si>
  <si>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</si>
  <si>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</si>
  <si>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</si>
  <si>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</si>
  <si>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</si>
  <si>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</si>
  <si>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</si>
  <si>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</si>
  <si>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</si>
  <si>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082042/004 Könyvtári állomány gyarapítása, nyilvántartása</t>
  </si>
  <si>
    <t>Továbbszámlázott bevételek</t>
  </si>
  <si>
    <t>Szakmai anyag</t>
  </si>
  <si>
    <t>Közmunka program hosszú</t>
  </si>
  <si>
    <t>Továbbszámlázott kiadás</t>
  </si>
  <si>
    <t>Hulladék szállítás</t>
  </si>
  <si>
    <t>Múlt Ház belépő</t>
  </si>
  <si>
    <t>104051 Gyermekvédelmi pénzbeli és természetbeni ellátások</t>
  </si>
  <si>
    <t>Átvett pénz gy.védelmi Erzsébet utalvány</t>
  </si>
  <si>
    <t>Erzsébet utalvány gyermekvédelmi tám.</t>
  </si>
  <si>
    <t>Gyermekvédelmi támogatás</t>
  </si>
  <si>
    <t>Alpolgármester tiszteletdíj</t>
  </si>
  <si>
    <t>Alpolgármester költségátalány</t>
  </si>
  <si>
    <t>Polgármester költségátalány</t>
  </si>
  <si>
    <t>Kis ért.gép beszerzés</t>
  </si>
  <si>
    <t xml:space="preserve">Számlavezetési díj,pénzforgalmi jutalék </t>
  </si>
  <si>
    <t>Egyéb önkormányzati feladat</t>
  </si>
  <si>
    <t>Kiegészítés működési támogatáshoz</t>
  </si>
  <si>
    <t>B.berényért Egyesület</t>
  </si>
  <si>
    <t>Szezonnyitó, búcsú,népdalkörök tal.fellépti díj</t>
  </si>
  <si>
    <t>Mese fesztivál fellépti díj</t>
  </si>
  <si>
    <t>Nyári programok fellépés utáni Áfa</t>
  </si>
  <si>
    <t>Nemzeti ünnepek egyéb készlet</t>
  </si>
  <si>
    <t>Nemzeti ünnepek egyéb készlet Áfa</t>
  </si>
  <si>
    <t>Augusztus 20 tűzijáték</t>
  </si>
  <si>
    <t>Augusztus 20 hangosítás</t>
  </si>
  <si>
    <t>Augusztus 20 fellépési díj</t>
  </si>
  <si>
    <t>Augusztus 20 engedélyek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</si>
  <si>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</si>
  <si>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</si>
  <si>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</si>
  <si>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</si>
  <si>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Erdélyi tábor Áfa</t>
  </si>
  <si>
    <t>Testvértelepüléssel kapcs kiadás Áfa</t>
  </si>
  <si>
    <t>Tartalék elemi kár esetén</t>
  </si>
  <si>
    <t>15705/hó</t>
  </si>
  <si>
    <t>Átvett HM üdülővel kapcsolatos kiadások</t>
  </si>
  <si>
    <t>0527</t>
  </si>
  <si>
    <t>0511071</t>
  </si>
  <si>
    <t>Számítástechnikai szolgáltatás, inf eszkkarbant</t>
  </si>
  <si>
    <t>Egyéb bevétel, kamat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</si>
  <si>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</si>
  <si>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</si>
  <si>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</si>
  <si>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</si>
  <si>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</si>
  <si>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</si>
  <si>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</si>
  <si>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</si>
  <si>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Hegyi utak kőszórása</t>
  </si>
  <si>
    <t>Sport Egyesület támogatás gépjármű üzemeltetésre</t>
  </si>
  <si>
    <t>B.berényért Egy.kerámia 10% bevétel pénz átadás</t>
  </si>
  <si>
    <t>50Ft/fő</t>
  </si>
  <si>
    <t>Tagi kölcsön Hulladékgazdálkodási Kft vissza</t>
  </si>
  <si>
    <t>Rászoruló gyermekek szünidei étkeztetése</t>
  </si>
  <si>
    <t>Megbízási díj Értéktár Bizottság</t>
  </si>
  <si>
    <t>karácsonyi díszvilágítás,</t>
  </si>
  <si>
    <t>091111</t>
  </si>
  <si>
    <t>0511091</t>
  </si>
  <si>
    <t>Turisztikai Egyesület támogatás működésre</t>
  </si>
  <si>
    <t>Ft-ban</t>
  </si>
  <si>
    <t>013320 Köztemető fenntartás és működtetés</t>
  </si>
  <si>
    <t>Temető fenntartás</t>
  </si>
  <si>
    <t>Balatonberény az Idősekért és Gyermekekért Alapítvány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</si>
  <si>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</si>
  <si>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</si>
  <si>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</si>
  <si>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</si>
  <si>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</si>
  <si>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</si>
  <si>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</si>
  <si>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Gyermekjóléti szolgálat támogatás</t>
  </si>
  <si>
    <t>Pályázattal kapcsolatos kiadások</t>
  </si>
  <si>
    <t>Kis értékű tárgyi eszköz</t>
  </si>
  <si>
    <t>Kerekítés</t>
  </si>
  <si>
    <t>Vízügyi bérleti díj Kócsag camping</t>
  </si>
  <si>
    <t>0525</t>
  </si>
  <si>
    <t>Táppénz hozzájárulás</t>
  </si>
  <si>
    <t>Testületi ülés közvetítés</t>
  </si>
  <si>
    <t>Előző évi elszámolás visszafizetés</t>
  </si>
  <si>
    <t>Egyéb rendezvény</t>
  </si>
  <si>
    <t>Egyéb rendezvény kiadások Áfa</t>
  </si>
  <si>
    <t>091151</t>
  </si>
  <si>
    <t>Lakossági víz és csatorna szolg.támogatás</t>
  </si>
  <si>
    <t>Egyéb nyári rendezvény</t>
  </si>
  <si>
    <t>Augusztus 20 rendezvény technikai lebonyolítás</t>
  </si>
  <si>
    <t>Hulladékgazdálkodási Kft tagdíj</t>
  </si>
  <si>
    <t>Önk.működési ktgvetési támogatás</t>
  </si>
  <si>
    <t>Önk.felhalmozási ktgvetési támogatás</t>
  </si>
  <si>
    <t>Felhalm. bevétel összesen (19-25)</t>
  </si>
  <si>
    <t>BEVÉTEL ÖSSZESEN (1-27)</t>
  </si>
  <si>
    <t>061030 Lakáshoz jutást segítő támogatások</t>
  </si>
  <si>
    <t>Lakossági lakáshitel törlesztés</t>
  </si>
  <si>
    <t>Lakáshoz jutást segítő támogatás</t>
  </si>
  <si>
    <t>Cafetéria juttatás</t>
  </si>
  <si>
    <t>szemüveg</t>
  </si>
  <si>
    <t>alpolgármester 104700Ft/hó</t>
  </si>
  <si>
    <t>5fő képviselő 38000Ft/fő/hó</t>
  </si>
  <si>
    <t>4fő külső bizottsági tag 17000Ft/fő/hó</t>
  </si>
  <si>
    <t>cafetéria, külső biz. tagok</t>
  </si>
  <si>
    <t>védőnő területi pótlék 18750 Ftx12hó</t>
  </si>
  <si>
    <t>76803Ft/hó</t>
  </si>
  <si>
    <t>Utcai fásítás</t>
  </si>
  <si>
    <t>Szüreti mulatság</t>
  </si>
  <si>
    <t>Szüreti mulatság Áfa</t>
  </si>
  <si>
    <t>Kulturális illetménypótlék</t>
  </si>
  <si>
    <t>Kulturális illetménypótlék támogatás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</si>
  <si>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</si>
  <si>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</si>
  <si>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</si>
  <si>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</si>
  <si>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</si>
  <si>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</si>
  <si>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</si>
  <si>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</si>
  <si>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</si>
  <si>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</si>
  <si>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</si>
  <si>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</si>
  <si>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</si>
  <si>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</si>
  <si>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09651</t>
  </si>
  <si>
    <t>09641</t>
  </si>
  <si>
    <t>094031</t>
  </si>
  <si>
    <t>0940821</t>
  </si>
  <si>
    <t>0981311</t>
  </si>
  <si>
    <t>053331</t>
  </si>
  <si>
    <t>053421</t>
  </si>
  <si>
    <t>053521</t>
  </si>
  <si>
    <t>053551</t>
  </si>
  <si>
    <t>05641</t>
  </si>
  <si>
    <t>093511</t>
  </si>
  <si>
    <t>093551</t>
  </si>
  <si>
    <t>09361</t>
  </si>
  <si>
    <t>0550211</t>
  </si>
  <si>
    <t>059141</t>
  </si>
  <si>
    <t>091131</t>
  </si>
  <si>
    <t>091141</t>
  </si>
  <si>
    <t>055131</t>
  </si>
  <si>
    <t>09741</t>
  </si>
  <si>
    <t>0511101</t>
  </si>
  <si>
    <t>0511131</t>
  </si>
  <si>
    <t>05421</t>
  </si>
  <si>
    <t>05481</t>
  </si>
  <si>
    <t>Helyi adó bevételek</t>
  </si>
  <si>
    <t>Egyéb községi ünnepk</t>
  </si>
  <si>
    <t>Áram, gáz hozzájárulás HM üdülő</t>
  </si>
  <si>
    <t xml:space="preserve">Alapilletmény </t>
  </si>
  <si>
    <t>Térítési díj átvállalás iskola</t>
  </si>
  <si>
    <t>Közbeszerzés lefolytatása</t>
  </si>
  <si>
    <t>09251</t>
  </si>
  <si>
    <t>Pályázati pénz átvétel</t>
  </si>
  <si>
    <t>Munkaügyi Hivataltól átvett pénz</t>
  </si>
  <si>
    <t>GINOP pályázat 1 fő</t>
  </si>
  <si>
    <t>072111 Egészségügyi alapellátás infrastruktúrális fejlesztése TOP-4.1.1 pályázat</t>
  </si>
  <si>
    <t>Egyéb dologi kiadások</t>
  </si>
  <si>
    <t>Számítástecnikai és egyéb gép beszerzés</t>
  </si>
  <si>
    <t>Épület felújítás</t>
  </si>
  <si>
    <t xml:space="preserve">Háziorvosi rendelő fejlesztés </t>
  </si>
  <si>
    <t>066020 Önkormányzati épület energetikai korszerűsítése TOP-3.2.1 pályázat</t>
  </si>
  <si>
    <t>Hivatal energetikai felúj</t>
  </si>
  <si>
    <t>091140 Óvoda fejlesztés TOP-1.4.1 pályázat</t>
  </si>
  <si>
    <t>Óvoda fejlesztés pályázat</t>
  </si>
  <si>
    <t>Plébánia hivatal támogatás</t>
  </si>
  <si>
    <t>Polgármesterek bérnövekedés támogatás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</si>
  <si>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</si>
  <si>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</si>
  <si>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</si>
  <si>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</si>
  <si>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</si>
  <si>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Áfa visszatérülés</t>
  </si>
  <si>
    <t>Szünidei gyermekétkeztetés vásrolt élelmezés</t>
  </si>
  <si>
    <t>Intézményen kívüli gyermekétkezt.</t>
  </si>
  <si>
    <t>Megbízási díj újság készítés</t>
  </si>
  <si>
    <t>Megbízási díj újság kihordás</t>
  </si>
  <si>
    <t>Előző évi elszámolás visszafizetés kamat</t>
  </si>
  <si>
    <t>Könyvtári érdekeltségnövelő támogatás</t>
  </si>
  <si>
    <t>104037 Intézményen kívüli gyermekétkeztetés</t>
  </si>
  <si>
    <t>Közművelődési érdekeltségnövelő támogatás</t>
  </si>
  <si>
    <t>Tárgyi eszköz beszerzés</t>
  </si>
  <si>
    <t>Közművelődési érdekeltségnövelő</t>
  </si>
  <si>
    <t>Kiegészítő pótlék</t>
  </si>
  <si>
    <t>0511021</t>
  </si>
  <si>
    <t>Jutalom</t>
  </si>
  <si>
    <t>Méhnyakrák szűrés költségtérítés</t>
  </si>
  <si>
    <t>Testvértelepülés támogatás</t>
  </si>
  <si>
    <t xml:space="preserve"> telefon 20% 102e + külsős 816e</t>
  </si>
  <si>
    <t>Könyv,napilap beszerzés</t>
  </si>
  <si>
    <t>70224Ft/hó</t>
  </si>
  <si>
    <t>21067Ft/hó</t>
  </si>
  <si>
    <t>Helyi újság nyomtatás</t>
  </si>
  <si>
    <t>50000Ft/hó</t>
  </si>
  <si>
    <t>31500Ft/hó</t>
  </si>
  <si>
    <t>Gyepmesteri szolgáltatás</t>
  </si>
  <si>
    <t>telefon 20% 26e</t>
  </si>
  <si>
    <t>Szociális tüzifa feldolgozás</t>
  </si>
  <si>
    <t>Szakmai anyagok</t>
  </si>
  <si>
    <t>Szakkörök,játszóházak, klubok működéséhez, díszítő anyagok</t>
  </si>
  <si>
    <t>Szállítás tánccsoport</t>
  </si>
  <si>
    <t>Terítők,poharak,tányérak</t>
  </si>
  <si>
    <t>Közrend ellenőr személyi juttatás</t>
  </si>
  <si>
    <t>066020 Átvett pénz állami támogatás</t>
  </si>
  <si>
    <t>Átvett pénz állami támogatás</t>
  </si>
  <si>
    <t>082091 Érdekeltségnövelő pályázat</t>
  </si>
  <si>
    <t>Kis ért.tárgyi eszköz</t>
  </si>
  <si>
    <t>0551235</t>
  </si>
  <si>
    <t>091636</t>
  </si>
  <si>
    <t>0550636</t>
  </si>
  <si>
    <t>0550637</t>
  </si>
  <si>
    <t>0965344</t>
  </si>
  <si>
    <t>0964323</t>
  </si>
  <si>
    <t>094071</t>
  </si>
  <si>
    <t>0940823</t>
  </si>
  <si>
    <t>094111</t>
  </si>
  <si>
    <t>05512322</t>
  </si>
  <si>
    <t>05512323</t>
  </si>
  <si>
    <t>091635</t>
  </si>
  <si>
    <t>0925331</t>
  </si>
  <si>
    <t>093431</t>
  </si>
  <si>
    <t>093433</t>
  </si>
  <si>
    <t>093434</t>
  </si>
  <si>
    <t>0935137</t>
  </si>
  <si>
    <t>0935432</t>
  </si>
  <si>
    <t>0935538</t>
  </si>
  <si>
    <t>09363</t>
  </si>
  <si>
    <t>0936312</t>
  </si>
  <si>
    <t>0550213</t>
  </si>
  <si>
    <t>0550233</t>
  </si>
  <si>
    <t>0550231</t>
  </si>
  <si>
    <t>059143</t>
  </si>
  <si>
    <t>09211</t>
  </si>
  <si>
    <t>0916332</t>
  </si>
  <si>
    <t>097433</t>
  </si>
  <si>
    <t>091634</t>
  </si>
  <si>
    <t>018030 Idősek nappali ellátása</t>
  </si>
  <si>
    <t>0542310</t>
  </si>
  <si>
    <t>05483</t>
  </si>
  <si>
    <t>0548317</t>
  </si>
  <si>
    <t>0548316</t>
  </si>
  <si>
    <t>0548315</t>
  </si>
  <si>
    <t>05111011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</si>
  <si>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</si>
  <si>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</si>
  <si>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</si>
  <si>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051107</t>
  </si>
  <si>
    <t>051109</t>
  </si>
  <si>
    <t>Munkábajárás</t>
  </si>
  <si>
    <t>05234</t>
  </si>
  <si>
    <t>05237</t>
  </si>
  <si>
    <t>Munkáltató által fiz.Szja</t>
  </si>
  <si>
    <t>05337</t>
  </si>
  <si>
    <t>Belső ellenőrzés</t>
  </si>
  <si>
    <t>Szociális tüzelőanyag beszerzés Áfa</t>
  </si>
  <si>
    <t>Készletbeszerzés</t>
  </si>
  <si>
    <t>Helyi identitás és kohézió erősítés pályázat</t>
  </si>
  <si>
    <t>041233 Hosszú időtartamú közfoglalkoztatás 2018.07.01-2019.02.28. 5 fő</t>
  </si>
  <si>
    <t>066020 TOP-5.3.1 Helyi identitás és kohézió erősítés pályázat</t>
  </si>
  <si>
    <t>018030 Óvodai nevelés, ellátás működtetési feladatai</t>
  </si>
  <si>
    <t>Balatonszentgyörgy óvoda előző évi elszámolás</t>
  </si>
  <si>
    <t>09523</t>
  </si>
  <si>
    <t>05512</t>
  </si>
  <si>
    <t>Víz és csatorna támogatás átadás DRV-nek</t>
  </si>
  <si>
    <t>051101</t>
  </si>
  <si>
    <t>Alapilletmény GINOP</t>
  </si>
  <si>
    <t>05471</t>
  </si>
  <si>
    <t>Ösztöndíj</t>
  </si>
  <si>
    <t>Játékok beszerzése</t>
  </si>
  <si>
    <t>Fordított áfa befizetés</t>
  </si>
  <si>
    <t>Ingatlan, egyéb tárgyi eszköz eladás</t>
  </si>
  <si>
    <t>098143</t>
  </si>
  <si>
    <t>2019.évi állami támogatás megelőlegezés</t>
  </si>
  <si>
    <t>Karbantartási, egyéb anyag</t>
  </si>
  <si>
    <t>Eseti nevelési segély/iskoláztatási támogatás/</t>
  </si>
  <si>
    <t>laptop</t>
  </si>
  <si>
    <t>polgármester biztosítás 45670/hó (13hó)</t>
  </si>
  <si>
    <t>4 fő/10000Ft/16hó</t>
  </si>
  <si>
    <t>20000Ft/hó</t>
  </si>
  <si>
    <t>új szerződés 2019.01.01-2028.12.31-ig felújítás bérbeszámítással tervezni felújításként</t>
  </si>
  <si>
    <t xml:space="preserve">1 főx5hóx138000Ft bevétel 231 e Ft  Alkalmazás 2019.04.30-ig, támogatás 2019.01.31-ig </t>
  </si>
  <si>
    <t>205eFt/negyedév</t>
  </si>
  <si>
    <t>10800Ft/hó</t>
  </si>
  <si>
    <t>0553636</t>
  </si>
  <si>
    <t>B.keresztúr Alapszolg.Közp.előző évi elsz.</t>
  </si>
  <si>
    <t>Szociális tüzelőanyag beszerzés eddig nem részesültek</t>
  </si>
  <si>
    <t>895 e Ft előleget kaptunk 2018-ban</t>
  </si>
  <si>
    <t>10800Ft/fő/hó</t>
  </si>
  <si>
    <t>07.01-09.30-ig 100000Ft/hó</t>
  </si>
  <si>
    <t>telefon 20% 38e</t>
  </si>
  <si>
    <t>Kötelezettséggel terhelt pénzmaradvány</t>
  </si>
  <si>
    <t xml:space="preserve"> - Háziorvosi rendelő fejlesztés</t>
  </si>
  <si>
    <t>Kötelezettséggel terhelt összesen</t>
  </si>
  <si>
    <t>Szabad pénzmaradvány</t>
  </si>
  <si>
    <t>045160 Parti sétány felújítás BFT pályázat</t>
  </si>
  <si>
    <t>Parti sétány felújítás</t>
  </si>
  <si>
    <t>Pályázati támogatás BFT-től</t>
  </si>
  <si>
    <t>Parti sétány felújítás pály.</t>
  </si>
  <si>
    <t>Hész, településarculati kézikönyv</t>
  </si>
  <si>
    <t>Tánccsoport ruhák versenyre</t>
  </si>
  <si>
    <t>zebra fordított áfa befizetés</t>
  </si>
  <si>
    <t>Gázdíj</t>
  </si>
  <si>
    <t>Megbízási díj gyermekfelügyelet</t>
  </si>
  <si>
    <t>05231</t>
  </si>
  <si>
    <t>Szoc.hozzájár.adó</t>
  </si>
  <si>
    <t>Vízkárelhárítási terv felülvizsgálat</t>
  </si>
  <si>
    <t>B.keresztúr Iskoláért Közalapítvány támogatás</t>
  </si>
  <si>
    <t>KIADÁS</t>
  </si>
  <si>
    <t>BEVÉTEL</t>
  </si>
  <si>
    <t>0951</t>
  </si>
  <si>
    <t>631-re</t>
  </si>
  <si>
    <t>Összesen</t>
  </si>
  <si>
    <t>074031</t>
  </si>
  <si>
    <t>074032</t>
  </si>
  <si>
    <t xml:space="preserve">2019.évi eredeti költségvetés </t>
  </si>
  <si>
    <t>2019.évi költségvetés módosítás</t>
  </si>
  <si>
    <t xml:space="preserve">2019.évi módosított költségvetés </t>
  </si>
  <si>
    <t>2019.évi tényleges teljesítés</t>
  </si>
  <si>
    <t>0965</t>
  </si>
  <si>
    <t>DRV-től átvett pénz állami támogatás visszafizetésre</t>
  </si>
  <si>
    <t>Köztemetés visszatérülés</t>
  </si>
  <si>
    <t>Kártalanítás</t>
  </si>
  <si>
    <t>05332</t>
  </si>
  <si>
    <t>Utánfutó biztosítás</t>
  </si>
  <si>
    <t>Adatkezelési szoftwer</t>
  </si>
  <si>
    <t>051113</t>
  </si>
  <si>
    <t>05123</t>
  </si>
  <si>
    <t>05312</t>
  </si>
  <si>
    <t>05351</t>
  </si>
  <si>
    <t>05342</t>
  </si>
  <si>
    <t>041233 Hosszú időtartamú közfoglalkoztatás 2019.03.14-2020.02.29. 5 fő (tervezve 2019.11.30-ig)</t>
  </si>
  <si>
    <t>B.szentgyörgy Iskolaszék Alapítvány támogatás</t>
  </si>
  <si>
    <t>05621</t>
  </si>
  <si>
    <t>Márványtábla díszpolgárok</t>
  </si>
  <si>
    <t>Diákmunka alapilltmény</t>
  </si>
  <si>
    <t>Fordított Áfa befizetés</t>
  </si>
  <si>
    <t>Parti sétány beruházás</t>
  </si>
  <si>
    <t>Kerékpárút beruházás</t>
  </si>
  <si>
    <t>B.berény-B.szentgyörgy-Vörs kerékpárút</t>
  </si>
  <si>
    <t>Minimálbér emelés támogatás</t>
  </si>
  <si>
    <t>045160 B.berény-B.szentgyörgy-Vörs kerékpárút kialakítás TOP-3.1.1 pályázat</t>
  </si>
  <si>
    <t>Szociális tüzelőanyag támogatás</t>
  </si>
  <si>
    <t>Szociális tüzelőanyag beszerzés</t>
  </si>
  <si>
    <t>Adatvédelmi szolgáltatás</t>
  </si>
  <si>
    <t xml:space="preserve">066020 GINOP pályázat , diákmunka </t>
  </si>
  <si>
    <t>066020 Strandi fitneszeszközök beszerzése pályázat</t>
  </si>
  <si>
    <t>Eszköz beszerzés</t>
  </si>
  <si>
    <t>Strandi fitneszeszközök beszerzése pályázat</t>
  </si>
  <si>
    <t>Augusztus 20 élelmiszer</t>
  </si>
  <si>
    <t>Jutalom polgármester</t>
  </si>
  <si>
    <t>Hivatali épület felújítás nem pályázati tételek</t>
  </si>
  <si>
    <t>Megbízási díj (Könyvtár)</t>
  </si>
  <si>
    <t>Építmény beruházás</t>
  </si>
  <si>
    <t>Megbízási djí</t>
  </si>
  <si>
    <t>Bútor csere, konyhafelszerelés</t>
  </si>
  <si>
    <t>062020 Magyar Falu program utak felújítása Erkel Ferenc utca felújítás</t>
  </si>
  <si>
    <t>Magyar Falu program Erkel Ferenc utca felújítás</t>
  </si>
  <si>
    <t>Megbízási díj hivatal takarítás</t>
  </si>
  <si>
    <t>Parti sétány</t>
  </si>
  <si>
    <t>Laptop vásárlás</t>
  </si>
  <si>
    <t>096532</t>
  </si>
  <si>
    <t>Életbiztosítás visszavásárlás</t>
  </si>
  <si>
    <t>Szociális tűzifa szállítás</t>
  </si>
  <si>
    <t>Munkáltató által fiz. Szja</t>
  </si>
  <si>
    <t>053413</t>
  </si>
  <si>
    <t>Kiküldetés</t>
  </si>
  <si>
    <t>Szabadságmegváltás</t>
  </si>
  <si>
    <t>Számítógép</t>
  </si>
  <si>
    <t>2020.évi előzetes költségvetés</t>
  </si>
  <si>
    <t>2020.évi állami támogatás megelőlegezés</t>
  </si>
  <si>
    <t>lang teszt 60e,audiométer 400eFt</t>
  </si>
  <si>
    <t>Hídburkolat javítás</t>
  </si>
  <si>
    <t xml:space="preserve"> - Kerékpárút</t>
  </si>
  <si>
    <t>051312</t>
  </si>
  <si>
    <t>Üzemanyag beszerzés Mazda  (üzembentartó)</t>
  </si>
  <si>
    <t>Mazda biztosítás</t>
  </si>
  <si>
    <t>Magyar Falu Erkel Ferenc utca útfelújítás</t>
  </si>
  <si>
    <t>2020.évi állami támogatás megelőlegezés vissza</t>
  </si>
  <si>
    <t xml:space="preserve">2019. és 2020. év </t>
  </si>
  <si>
    <t>színpadfedés és fénytechnika bérlés  4 alkalomra</t>
  </si>
  <si>
    <t>Hangosítás éves kisrendezvények, ünnepek</t>
  </si>
  <si>
    <t>Hangtechnika bérlése 6 alkalomra</t>
  </si>
  <si>
    <t>világítás korszerűsítés tanácskozó terem</t>
  </si>
  <si>
    <t>Alapbér 1 fő pályázat</t>
  </si>
  <si>
    <t>Könyvtári pályázat bér támogatás</t>
  </si>
  <si>
    <t xml:space="preserve">Kiadás bevétel különbözet </t>
  </si>
  <si>
    <t>2020.03.01-2020.11.30. 10 hónap 210600Ft/hó</t>
  </si>
  <si>
    <t>Mazda egyéb költség</t>
  </si>
  <si>
    <t>05611</t>
  </si>
  <si>
    <t xml:space="preserve">Immateriális javak-  Ixnet Forte </t>
  </si>
  <si>
    <t>Betlehem</t>
  </si>
  <si>
    <t xml:space="preserve">1174főx68Ftx12hó </t>
  </si>
  <si>
    <t>2019.01.01-től új szerződés 2020-tól növelni inflációval (infláció mértéke 3,4%)</t>
  </si>
  <si>
    <t>Építmény felújítás</t>
  </si>
  <si>
    <t>066020 Balatonberényi Naturista strand fejlesztése II.ütem Kisfaludy2030 pályázat</t>
  </si>
  <si>
    <t>Naturista strand fejlesztés Kisfaludy pályázat</t>
  </si>
  <si>
    <t>2020.évi költségvetés</t>
  </si>
  <si>
    <t xml:space="preserve">  - Közös Hivatal támogatás</t>
  </si>
  <si>
    <t xml:space="preserve">  - Marcali kistérségi hozzájárulás</t>
  </si>
  <si>
    <t xml:space="preserve">  - Orvosi ügyelet Keszthely hozzájárulás</t>
  </si>
  <si>
    <t xml:space="preserve">  - Balatonszentgyörgy óvoda működési támogatás</t>
  </si>
  <si>
    <t xml:space="preserve">  - Jelzőrendzser pénz átadás Marcali</t>
  </si>
  <si>
    <t>Működési célú pénz átadás ÁHT-n kívülre összesen</t>
  </si>
  <si>
    <t xml:space="preserve">  - Polgármesteri keret támogatásra</t>
  </si>
  <si>
    <t xml:space="preserve">  - Településüzemeltetési KFT-nek átadott pénz működésre</t>
  </si>
  <si>
    <t xml:space="preserve">  - Hulladékgazdálokodási KFT tagdíj</t>
  </si>
  <si>
    <t xml:space="preserve">  - Civil szervezetek támogatása, egyesületi tagdíjak</t>
  </si>
  <si>
    <t xml:space="preserve">  - Sport egyesület támogatás</t>
  </si>
  <si>
    <t>Támogatásértékű működési kiadás összesen</t>
  </si>
  <si>
    <t>Támogatásértékű működési bevétel összesen</t>
  </si>
  <si>
    <t xml:space="preserve">  - Előző évi elszámolás Közös Hivatal</t>
  </si>
  <si>
    <t xml:space="preserve">  - Helyi identitás és kohézió erősítése pályázati bevétel</t>
  </si>
  <si>
    <t xml:space="preserve">  - Humán kapacitás fejlesztése pályázati bevétel</t>
  </si>
  <si>
    <t xml:space="preserve">  - Kulturális illetménypótlék állami támogatás bevétel</t>
  </si>
  <si>
    <t xml:space="preserve">  - Alapszolgáltatási Központ előző évi elszámolás</t>
  </si>
  <si>
    <t xml:space="preserve">  - MEP-től átvett pénz védőnői szolgálat működésre</t>
  </si>
  <si>
    <t xml:space="preserve">  - Munkaügyi hivataltól átvett pénz közmunkára</t>
  </si>
  <si>
    <t xml:space="preserve">  - Könyvtári pályázatra átvett pénz</t>
  </si>
  <si>
    <t>Támogatásértékű felhalmozási bevétel összesen</t>
  </si>
  <si>
    <t xml:space="preserve">  - Parti sétány felújításra BFT-től átvett pályázati bevétel</t>
  </si>
  <si>
    <t xml:space="preserve">Pályázati támogatás </t>
  </si>
  <si>
    <t xml:space="preserve">  - B.berény-B.szentgyörgy-Vörs kerékpárút pályázati támogatás</t>
  </si>
  <si>
    <t xml:space="preserve">  - Strandi fitneszeszközök beszerzése pályázati bevétel</t>
  </si>
  <si>
    <t xml:space="preserve">  - Önkormányzati épület energetikai korszerűsítése pályázat</t>
  </si>
  <si>
    <t xml:space="preserve">  - Naturista strand fejlesztés Kisfaludy pályázat</t>
  </si>
  <si>
    <t>2020.évi költségvetés részletezés</t>
  </si>
  <si>
    <t>1174főx10Ft=11740Ft</t>
  </si>
  <si>
    <t>1174főx180Ft=211320Ft</t>
  </si>
  <si>
    <t>1174főx200Ft=234800Ft</t>
  </si>
  <si>
    <t>Azonosító: ../2020.(III....) rendelet</t>
  </si>
  <si>
    <t xml:space="preserve">Iratkezelési azonosító: </t>
  </si>
</sst>
</file>

<file path=xl/styles.xml><?xml version="1.0" encoding="utf-8"?>
<styleSheet xmlns="http://schemas.openxmlformats.org/spreadsheetml/2006/main">
  <fonts count="24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b/>
      <i/>
      <sz val="8"/>
      <name val="Arial"/>
      <family val="2"/>
    </font>
    <font>
      <sz val="8"/>
      <color indexed="10"/>
      <name val="Arial CE"/>
      <charset val="238"/>
    </font>
    <font>
      <sz val="8"/>
      <name val="Arial"/>
    </font>
    <font>
      <sz val="8"/>
      <color theme="1"/>
      <name val="Arial ce"/>
    </font>
    <font>
      <b/>
      <sz val="7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0" xfId="0" applyFont="1" applyFill="1" applyBorder="1"/>
    <xf numFmtId="0" fontId="2" fillId="0" borderId="1" xfId="0" applyFont="1" applyFill="1" applyBorder="1" applyAlignment="1">
      <alignment wrapText="1"/>
    </xf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3" fillId="0" borderId="1" xfId="0" applyFont="1" applyFill="1" applyBorder="1"/>
    <xf numFmtId="3" fontId="3" fillId="0" borderId="1" xfId="0" applyNumberFormat="1" applyFont="1" applyFill="1" applyBorder="1"/>
    <xf numFmtId="3" fontId="3" fillId="0" borderId="0" xfId="0" applyNumberFormat="1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/>
    <xf numFmtId="1" fontId="8" fillId="0" borderId="0" xfId="0" applyNumberFormat="1" applyFont="1" applyFill="1" applyBorder="1"/>
    <xf numFmtId="0" fontId="10" fillId="0" borderId="0" xfId="0" applyFont="1" applyFill="1" applyBorder="1"/>
    <xf numFmtId="0" fontId="9" fillId="0" borderId="1" xfId="0" applyFont="1" applyFill="1" applyBorder="1"/>
    <xf numFmtId="3" fontId="9" fillId="0" borderId="1" xfId="0" applyNumberFormat="1" applyFont="1" applyFill="1" applyBorder="1"/>
    <xf numFmtId="0" fontId="2" fillId="0" borderId="0" xfId="0" applyFont="1" applyBorder="1"/>
    <xf numFmtId="0" fontId="6" fillId="0" borderId="0" xfId="0" applyFont="1" applyBorder="1"/>
    <xf numFmtId="3" fontId="2" fillId="0" borderId="0" xfId="0" applyNumberFormat="1" applyFont="1" applyBorder="1"/>
    <xf numFmtId="3" fontId="2" fillId="0" borderId="1" xfId="0" applyNumberFormat="1" applyFont="1" applyBorder="1"/>
    <xf numFmtId="3" fontId="6" fillId="0" borderId="1" xfId="0" applyNumberFormat="1" applyFont="1" applyBorder="1"/>
    <xf numFmtId="0" fontId="6" fillId="0" borderId="1" xfId="0" applyFont="1" applyBorder="1" applyAlignment="1">
      <alignment wrapText="1"/>
    </xf>
    <xf numFmtId="2" fontId="2" fillId="0" borderId="0" xfId="0" applyNumberFormat="1" applyFont="1" applyFill="1" applyBorder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5" fillId="0" borderId="0" xfId="0" applyFont="1" applyFill="1" applyBorder="1"/>
    <xf numFmtId="0" fontId="14" fillId="0" borderId="0" xfId="0" applyFont="1" applyBorder="1"/>
    <xf numFmtId="3" fontId="15" fillId="0" borderId="1" xfId="0" applyNumberFormat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3" fontId="16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12" fillId="0" borderId="0" xfId="0" applyFont="1" applyFill="1" applyBorder="1"/>
    <xf numFmtId="0" fontId="17" fillId="0" borderId="0" xfId="0" applyFont="1" applyFill="1" applyBorder="1"/>
    <xf numFmtId="3" fontId="15" fillId="0" borderId="0" xfId="0" applyNumberFormat="1" applyFont="1" applyFill="1" applyBorder="1"/>
    <xf numFmtId="0" fontId="15" fillId="0" borderId="1" xfId="0" applyFont="1" applyFill="1" applyBorder="1"/>
    <xf numFmtId="2" fontId="15" fillId="0" borderId="0" xfId="0" applyNumberFormat="1" applyFont="1" applyFill="1" applyBorder="1"/>
    <xf numFmtId="0" fontId="12" fillId="0" borderId="1" xfId="0" applyFont="1" applyFill="1" applyBorder="1"/>
    <xf numFmtId="3" fontId="12" fillId="0" borderId="1" xfId="0" applyNumberFormat="1" applyFont="1" applyFill="1" applyBorder="1"/>
    <xf numFmtId="3" fontId="12" fillId="0" borderId="0" xfId="0" applyNumberFormat="1" applyFont="1" applyFill="1" applyBorder="1"/>
    <xf numFmtId="3" fontId="17" fillId="0" borderId="0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3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/>
    <xf numFmtId="1" fontId="2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3" fontId="4" fillId="0" borderId="0" xfId="0" applyNumberFormat="1" applyFont="1" applyFill="1" applyBorder="1"/>
    <xf numFmtId="2" fontId="4" fillId="0" borderId="0" xfId="0" applyNumberFormat="1" applyFont="1" applyFill="1" applyBorder="1"/>
    <xf numFmtId="1" fontId="2" fillId="0" borderId="1" xfId="0" applyNumberFormat="1" applyFont="1" applyFill="1" applyBorder="1"/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49" fontId="19" fillId="0" borderId="1" xfId="0" applyNumberFormat="1" applyFont="1" applyFill="1" applyBorder="1" applyAlignment="1">
      <alignment horizontal="left"/>
    </xf>
    <xf numFmtId="0" fontId="19" fillId="0" borderId="1" xfId="0" applyFont="1" applyFill="1" applyBorder="1" applyAlignment="1">
      <alignment horizontal="left" wrapText="1"/>
    </xf>
    <xf numFmtId="3" fontId="19" fillId="0" borderId="1" xfId="0" applyNumberFormat="1" applyFont="1" applyFill="1" applyBorder="1" applyAlignment="1">
      <alignment horizontal="right"/>
    </xf>
    <xf numFmtId="0" fontId="19" fillId="0" borderId="0" xfId="0" applyFont="1" applyFill="1" applyBorder="1"/>
    <xf numFmtId="49" fontId="19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left" wrapText="1"/>
    </xf>
    <xf numFmtId="3" fontId="19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0" fillId="0" borderId="0" xfId="0" applyFont="1" applyFill="1" applyBorder="1"/>
    <xf numFmtId="2" fontId="20" fillId="0" borderId="0" xfId="0" applyNumberFormat="1" applyFont="1" applyFill="1" applyBorder="1"/>
    <xf numFmtId="3" fontId="20" fillId="0" borderId="0" xfId="0" applyNumberFormat="1" applyFont="1" applyFill="1" applyBorder="1"/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3" fontId="2" fillId="0" borderId="0" xfId="0" applyNumberFormat="1" applyFont="1" applyFill="1"/>
    <xf numFmtId="0" fontId="6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7" fillId="0" borderId="0" xfId="0" applyFont="1" applyFill="1"/>
    <xf numFmtId="3" fontId="11" fillId="0" borderId="0" xfId="0" applyNumberFormat="1" applyFont="1" applyFill="1" applyAlignment="1">
      <alignment horizontal="center"/>
    </xf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/>
    <xf numFmtId="0" fontId="8" fillId="0" borderId="1" xfId="0" applyFont="1" applyFill="1" applyBorder="1" applyAlignment="1">
      <alignment horizontal="left"/>
    </xf>
    <xf numFmtId="0" fontId="9" fillId="0" borderId="0" xfId="0" applyFont="1" applyFill="1"/>
    <xf numFmtId="3" fontId="9" fillId="0" borderId="0" xfId="0" applyNumberFormat="1" applyFont="1" applyFill="1"/>
    <xf numFmtId="3" fontId="16" fillId="0" borderId="0" xfId="0" applyNumberFormat="1" applyFont="1" applyFill="1" applyBorder="1" applyAlignment="1">
      <alignment horizontal="center" wrapText="1"/>
    </xf>
    <xf numFmtId="3" fontId="9" fillId="0" borderId="0" xfId="0" applyNumberFormat="1" applyFont="1" applyFill="1" applyBorder="1"/>
    <xf numFmtId="0" fontId="9" fillId="0" borderId="0" xfId="0" applyFont="1" applyFill="1" applyBorder="1"/>
    <xf numFmtId="0" fontId="2" fillId="0" borderId="0" xfId="0" applyFont="1" applyBorder="1"/>
    <xf numFmtId="3" fontId="5" fillId="0" borderId="2" xfId="0" applyNumberFormat="1" applyFont="1" applyFill="1" applyBorder="1"/>
    <xf numFmtId="3" fontId="6" fillId="0" borderId="0" xfId="0" applyNumberFormat="1" applyFont="1" applyFill="1" applyAlignment="1"/>
    <xf numFmtId="16" fontId="2" fillId="0" borderId="1" xfId="0" applyNumberFormat="1" applyFont="1" applyFill="1" applyBorder="1"/>
    <xf numFmtId="49" fontId="2" fillId="0" borderId="3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3" fontId="1" fillId="0" borderId="1" xfId="0" applyNumberFormat="1" applyFont="1" applyFill="1" applyBorder="1"/>
    <xf numFmtId="49" fontId="1" fillId="0" borderId="1" xfId="0" applyNumberFormat="1" applyFont="1" applyFill="1" applyBorder="1"/>
    <xf numFmtId="2" fontId="1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left" wrapText="1"/>
    </xf>
    <xf numFmtId="0" fontId="2" fillId="0" borderId="4" xfId="0" applyFont="1" applyFill="1" applyBorder="1"/>
    <xf numFmtId="3" fontId="2" fillId="0" borderId="4" xfId="0" applyNumberFormat="1" applyFont="1" applyFill="1" applyBorder="1"/>
    <xf numFmtId="0" fontId="2" fillId="0" borderId="5" xfId="0" applyFont="1" applyFill="1" applyBorder="1"/>
    <xf numFmtId="3" fontId="2" fillId="0" borderId="5" xfId="0" applyNumberFormat="1" applyFont="1" applyFill="1" applyBorder="1"/>
    <xf numFmtId="49" fontId="3" fillId="0" borderId="0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/>
    </xf>
    <xf numFmtId="49" fontId="2" fillId="0" borderId="5" xfId="0" applyNumberFormat="1" applyFont="1" applyFill="1" applyBorder="1" applyAlignment="1">
      <alignment horizontal="left"/>
    </xf>
    <xf numFmtId="49" fontId="2" fillId="0" borderId="6" xfId="0" applyNumberFormat="1" applyFont="1" applyFill="1" applyBorder="1" applyAlignment="1">
      <alignment horizontal="left"/>
    </xf>
    <xf numFmtId="49" fontId="2" fillId="0" borderId="7" xfId="0" applyNumberFormat="1" applyFont="1" applyFill="1" applyBorder="1" applyAlignment="1">
      <alignment horizontal="left"/>
    </xf>
    <xf numFmtId="0" fontId="23" fillId="0" borderId="0" xfId="0" applyFont="1" applyBorder="1" applyAlignment="1">
      <alignment wrapText="1"/>
    </xf>
    <xf numFmtId="3" fontId="7" fillId="0" borderId="0" xfId="0" applyNumberFormat="1" applyFont="1" applyBorder="1"/>
    <xf numFmtId="0" fontId="7" fillId="0" borderId="0" xfId="0" applyFont="1" applyBorder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21" fillId="0" borderId="8" xfId="0" applyNumberFormat="1" applyFont="1" applyFill="1" applyBorder="1" applyAlignment="1"/>
    <xf numFmtId="3" fontId="21" fillId="0" borderId="0" xfId="0" applyNumberFormat="1" applyFont="1" applyFill="1" applyAlignment="1"/>
    <xf numFmtId="0" fontId="21" fillId="0" borderId="0" xfId="0" applyFont="1" applyFill="1" applyAlignment="1"/>
    <xf numFmtId="3" fontId="22" fillId="0" borderId="8" xfId="0" applyNumberFormat="1" applyFont="1" applyFill="1" applyBorder="1"/>
    <xf numFmtId="3" fontId="22" fillId="0" borderId="0" xfId="0" applyNumberFormat="1" applyFont="1" applyFill="1"/>
    <xf numFmtId="0" fontId="22" fillId="0" borderId="0" xfId="0" applyFont="1" applyFill="1"/>
    <xf numFmtId="49" fontId="15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3"/>
  <dimension ref="A1:K51"/>
  <sheetViews>
    <sheetView topLeftCell="A13" zoomScaleNormal="100" workbookViewId="0">
      <selection activeCell="A2" sqref="A2:K2"/>
    </sheetView>
  </sheetViews>
  <sheetFormatPr defaultRowHeight="11.25"/>
  <cols>
    <col min="1" max="1" width="35.5703125" style="35" customWidth="1"/>
    <col min="2" max="11" width="12.5703125" style="113" customWidth="1"/>
    <col min="12" max="16384" width="9.140625" style="26"/>
  </cols>
  <sheetData>
    <row r="1" spans="1:11" ht="12.6" customHeight="1">
      <c r="A1" s="148" t="s">
        <v>116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2.6" customHeight="1">
      <c r="A2" s="148" t="s">
        <v>681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>
      <c r="A3" s="33"/>
      <c r="B3" s="147" t="s">
        <v>592</v>
      </c>
      <c r="C3" s="147"/>
      <c r="D3" s="147"/>
      <c r="E3" s="147"/>
      <c r="F3" s="147"/>
      <c r="G3" s="147" t="s">
        <v>593</v>
      </c>
      <c r="H3" s="147"/>
      <c r="I3" s="147"/>
      <c r="J3" s="147"/>
      <c r="K3" s="147"/>
    </row>
    <row r="4" spans="1:11" s="37" customFormat="1" ht="36" customHeight="1">
      <c r="A4" s="33" t="s">
        <v>8</v>
      </c>
      <c r="B4" s="41" t="s">
        <v>599</v>
      </c>
      <c r="C4" s="41" t="s">
        <v>600</v>
      </c>
      <c r="D4" s="41" t="s">
        <v>601</v>
      </c>
      <c r="E4" s="41" t="s">
        <v>602</v>
      </c>
      <c r="F4" s="41" t="s">
        <v>602</v>
      </c>
      <c r="G4" s="41" t="s">
        <v>599</v>
      </c>
      <c r="H4" s="41" t="s">
        <v>600</v>
      </c>
      <c r="I4" s="41" t="s">
        <v>601</v>
      </c>
      <c r="J4" s="41" t="s">
        <v>602</v>
      </c>
      <c r="K4" s="41" t="s">
        <v>602</v>
      </c>
    </row>
    <row r="5" spans="1:11" ht="11.45" customHeight="1">
      <c r="A5" s="34" t="s">
        <v>216</v>
      </c>
      <c r="B5" s="29">
        <f>(Önkormányzat!D14)</f>
        <v>502</v>
      </c>
      <c r="C5" s="29">
        <f>(Önkormányzat!E14)</f>
        <v>0</v>
      </c>
      <c r="D5" s="29">
        <f>(Önkormányzat!F14)</f>
        <v>502</v>
      </c>
      <c r="E5" s="29">
        <f>(Önkormányzat!G14)</f>
        <v>952</v>
      </c>
      <c r="F5" s="29">
        <f>(Önkormányzat!H14)</f>
        <v>1016</v>
      </c>
      <c r="G5" s="29"/>
      <c r="H5" s="29"/>
      <c r="I5" s="29"/>
      <c r="J5" s="29"/>
      <c r="K5" s="29"/>
    </row>
    <row r="6" spans="1:11" s="113" customFormat="1" ht="11.45" customHeight="1">
      <c r="A6" s="34" t="s">
        <v>582</v>
      </c>
      <c r="B6" s="29">
        <f>(Önkormányzat!D25)</f>
        <v>17951</v>
      </c>
      <c r="C6" s="29">
        <f>(Önkormányzat!E25)</f>
        <v>101</v>
      </c>
      <c r="D6" s="29">
        <f>(Önkormányzat!F25)</f>
        <v>18052</v>
      </c>
      <c r="E6" s="29">
        <f>(Önkormányzat!G25)</f>
        <v>18502</v>
      </c>
      <c r="F6" s="29">
        <f>(Önkormányzat!H25)</f>
        <v>0</v>
      </c>
      <c r="G6" s="29">
        <f>(Önkormányzat!D32)</f>
        <v>8975</v>
      </c>
      <c r="H6" s="29">
        <f>(Önkormányzat!E32)</f>
        <v>0</v>
      </c>
      <c r="I6" s="29">
        <f>(Önkormányzat!F32)</f>
        <v>8975</v>
      </c>
      <c r="J6" s="29">
        <f>(Önkormányzat!G32)</f>
        <v>0</v>
      </c>
      <c r="K6" s="29">
        <f>(Önkormányzat!H32)</f>
        <v>8975</v>
      </c>
    </row>
    <row r="7" spans="1:11" s="113" customFormat="1" ht="11.45" customHeight="1">
      <c r="A7" s="34" t="s">
        <v>623</v>
      </c>
      <c r="B7" s="29">
        <f>(Önkormányzat!D43)</f>
        <v>0</v>
      </c>
      <c r="C7" s="29">
        <f>(Önkormányzat!E43)</f>
        <v>0</v>
      </c>
      <c r="D7" s="29">
        <f>(Önkormányzat!F43)</f>
        <v>0</v>
      </c>
      <c r="E7" s="29">
        <f>(Önkormányzat!G43)</f>
        <v>2112</v>
      </c>
      <c r="F7" s="29">
        <f>(Önkormányzat!H43)</f>
        <v>136430</v>
      </c>
      <c r="G7" s="29">
        <f>(Önkormányzat!D50)</f>
        <v>0</v>
      </c>
      <c r="H7" s="29">
        <f>(Önkormányzat!E50)</f>
        <v>0</v>
      </c>
      <c r="I7" s="29">
        <f>(Önkormányzat!F50)</f>
        <v>0</v>
      </c>
      <c r="J7" s="29">
        <f>(Önkormányzat!G50)</f>
        <v>9347</v>
      </c>
      <c r="K7" s="29">
        <f>(Önkormányzat!H50)</f>
        <v>129195</v>
      </c>
    </row>
    <row r="8" spans="1:11" ht="11.45" customHeight="1">
      <c r="A8" s="34" t="s">
        <v>103</v>
      </c>
      <c r="B8" s="29">
        <f>SUM(Önkormányzat!D85+Önkormányzat!D92)</f>
        <v>16178</v>
      </c>
      <c r="C8" s="29">
        <f>SUM(Önkormányzat!E85+Önkormányzat!E92)</f>
        <v>937</v>
      </c>
      <c r="D8" s="29">
        <f>SUM(Önkormányzat!F85+Önkormányzat!F92)</f>
        <v>17115</v>
      </c>
      <c r="E8" s="29">
        <f>SUM(Önkormányzat!G85+Önkormányzat!G92)</f>
        <v>16435</v>
      </c>
      <c r="F8" s="29">
        <f>SUM(Önkormányzat!H85+Önkormányzat!H92)</f>
        <v>15362</v>
      </c>
      <c r="G8" s="29">
        <f>(Önkormányzat!D100)</f>
        <v>972</v>
      </c>
      <c r="H8" s="29">
        <f>(Önkormányzat!E100)</f>
        <v>0</v>
      </c>
      <c r="I8" s="29">
        <f>(Önkormányzat!F100)</f>
        <v>972</v>
      </c>
      <c r="J8" s="29">
        <f>(Önkormányzat!G100)</f>
        <v>2901</v>
      </c>
      <c r="K8" s="29">
        <f>(Önkormányzat!H100)</f>
        <v>2808</v>
      </c>
    </row>
    <row r="9" spans="1:11" ht="23.25" customHeight="1">
      <c r="A9" s="34" t="s">
        <v>104</v>
      </c>
      <c r="B9" s="29">
        <f>(Önkormányzat!D113)</f>
        <v>25547</v>
      </c>
      <c r="C9" s="29">
        <f>(Önkormányzat!E113)</f>
        <v>-974</v>
      </c>
      <c r="D9" s="29">
        <f>(Önkormányzat!F113)</f>
        <v>24573</v>
      </c>
      <c r="E9" s="29">
        <f>(Önkormányzat!G113)</f>
        <v>24214</v>
      </c>
      <c r="F9" s="29">
        <f>(Önkormányzat!H113)</f>
        <v>24716</v>
      </c>
      <c r="G9" s="29"/>
      <c r="H9" s="29"/>
      <c r="I9" s="29"/>
      <c r="J9" s="29"/>
      <c r="K9" s="29"/>
    </row>
    <row r="10" spans="1:11" ht="19.5" customHeight="1">
      <c r="A10" s="34" t="s">
        <v>235</v>
      </c>
      <c r="B10" s="29">
        <f>(Önkormányzat!D124)</f>
        <v>318</v>
      </c>
      <c r="C10" s="29">
        <f>(Önkormányzat!E124)</f>
        <v>0</v>
      </c>
      <c r="D10" s="29">
        <f>(Önkormányzat!F124)</f>
        <v>318</v>
      </c>
      <c r="E10" s="29">
        <f>(Önkormányzat!G124)</f>
        <v>76</v>
      </c>
      <c r="F10" s="29">
        <f>(Önkormányzat!H124)</f>
        <v>318</v>
      </c>
      <c r="G10" s="29"/>
      <c r="H10" s="29"/>
      <c r="I10" s="29"/>
      <c r="J10" s="29"/>
      <c r="K10" s="29"/>
    </row>
    <row r="11" spans="1:11" s="113" customFormat="1" ht="19.5" customHeight="1">
      <c r="A11" s="34" t="s">
        <v>541</v>
      </c>
      <c r="B11" s="29">
        <f>(Önkormányzat!D138)</f>
        <v>4315</v>
      </c>
      <c r="C11" s="29">
        <f>(Önkormányzat!E138)</f>
        <v>0</v>
      </c>
      <c r="D11" s="29">
        <f>(Önkormányzat!F138)</f>
        <v>4315</v>
      </c>
      <c r="E11" s="29">
        <f>(Önkormányzat!G138)</f>
        <v>2652</v>
      </c>
      <c r="F11" s="29">
        <f>(Önkormányzat!H138)</f>
        <v>1663</v>
      </c>
      <c r="G11" s="29">
        <f>(Önkormányzat!D131)</f>
        <v>2162</v>
      </c>
      <c r="H11" s="29">
        <f>(Önkormányzat!E131)</f>
        <v>0</v>
      </c>
      <c r="I11" s="29">
        <f>(Önkormányzat!F131)</f>
        <v>2162</v>
      </c>
      <c r="J11" s="29">
        <f>(Önkormányzat!G131)</f>
        <v>0</v>
      </c>
      <c r="K11" s="29">
        <f>(Önkormányzat!H131)</f>
        <v>2162</v>
      </c>
    </row>
    <row r="12" spans="1:11" s="113" customFormat="1" ht="19.5" customHeight="1">
      <c r="A12" s="123" t="s">
        <v>530</v>
      </c>
      <c r="B12" s="29">
        <f>(Önkormányzat!D156)</f>
        <v>3091</v>
      </c>
      <c r="C12" s="29">
        <f>(Önkormányzat!E156)</f>
        <v>14166</v>
      </c>
      <c r="D12" s="29">
        <f>(Önkormányzat!F156)</f>
        <v>17257</v>
      </c>
      <c r="E12" s="29">
        <f>(Önkormányzat!G156)</f>
        <v>9294</v>
      </c>
      <c r="F12" s="29">
        <f>(Önkormányzat!H156)</f>
        <v>7766</v>
      </c>
      <c r="G12" s="29">
        <f>(Önkormányzat!D145)</f>
        <v>0</v>
      </c>
      <c r="H12" s="29">
        <f>(Önkormányzat!E145)</f>
        <v>14166</v>
      </c>
      <c r="I12" s="29">
        <f>(Önkormányzat!F145)</f>
        <v>14166</v>
      </c>
      <c r="J12" s="29">
        <f>(Önkormányzat!G145)</f>
        <v>280</v>
      </c>
      <c r="K12" s="29">
        <f>(Önkormányzat!H145)</f>
        <v>13886</v>
      </c>
    </row>
    <row r="13" spans="1:11" ht="11.45" customHeight="1">
      <c r="A13" s="34" t="s">
        <v>349</v>
      </c>
      <c r="B13" s="29">
        <f>(Önkormányzat!D356)</f>
        <v>127</v>
      </c>
      <c r="C13" s="29">
        <f>(Önkormányzat!E356)</f>
        <v>0</v>
      </c>
      <c r="D13" s="29">
        <f>(Önkormányzat!F356)</f>
        <v>127</v>
      </c>
      <c r="E13" s="29">
        <f>(Önkormányzat!G356)</f>
        <v>0</v>
      </c>
      <c r="F13" s="29">
        <f>(Önkormányzat!H356)</f>
        <v>127</v>
      </c>
      <c r="G13" s="29"/>
      <c r="H13" s="29"/>
      <c r="I13" s="29"/>
      <c r="J13" s="29"/>
      <c r="K13" s="29"/>
    </row>
    <row r="14" spans="1:11" ht="11.45" customHeight="1">
      <c r="A14" s="34" t="s">
        <v>9</v>
      </c>
      <c r="B14" s="29">
        <f>(Önkormányzat!D365)</f>
        <v>5207</v>
      </c>
      <c r="C14" s="29">
        <f>(Önkormányzat!E365)</f>
        <v>0</v>
      </c>
      <c r="D14" s="29">
        <f>(Önkormányzat!F365)</f>
        <v>5207</v>
      </c>
      <c r="E14" s="29">
        <f>(Önkormányzat!G365)</f>
        <v>4496</v>
      </c>
      <c r="F14" s="29">
        <f>(Önkormányzat!H365)</f>
        <v>5207</v>
      </c>
      <c r="G14" s="29"/>
      <c r="H14" s="29"/>
      <c r="I14" s="29"/>
      <c r="J14" s="29"/>
      <c r="K14" s="29"/>
    </row>
    <row r="15" spans="1:11" s="113" customFormat="1" ht="11.45" customHeight="1">
      <c r="A15" s="34" t="s">
        <v>431</v>
      </c>
      <c r="B15" s="29"/>
      <c r="C15" s="29"/>
      <c r="D15" s="29"/>
      <c r="E15" s="29"/>
      <c r="F15" s="29"/>
      <c r="G15" s="29">
        <f>(Önkormányzat!D380)</f>
        <v>107650</v>
      </c>
      <c r="H15" s="29">
        <f>(Önkormányzat!E380)</f>
        <v>0</v>
      </c>
      <c r="I15" s="29">
        <f>(Önkormányzat!F380)</f>
        <v>107650</v>
      </c>
      <c r="J15" s="29">
        <f>(Önkormányzat!G380)</f>
        <v>109407</v>
      </c>
      <c r="K15" s="29">
        <f>(Önkormányzat!H380)</f>
        <v>125650</v>
      </c>
    </row>
    <row r="16" spans="1:11" ht="21" customHeight="1">
      <c r="A16" s="34" t="s">
        <v>0</v>
      </c>
      <c r="B16" s="29">
        <f>(Önkormányzat!D256)</f>
        <v>91785</v>
      </c>
      <c r="C16" s="29">
        <f>(Önkormányzat!E256)</f>
        <v>29389</v>
      </c>
      <c r="D16" s="29">
        <f>(Önkormányzat!F256)</f>
        <v>121174</v>
      </c>
      <c r="E16" s="29">
        <f>(Önkormányzat!G256)</f>
        <v>110752</v>
      </c>
      <c r="F16" s="29">
        <f>(Önkormányzat!H256)</f>
        <v>103148</v>
      </c>
      <c r="G16" s="29">
        <f>(Önkormányzat!D184)</f>
        <v>180823</v>
      </c>
      <c r="H16" s="29">
        <f>(Önkormányzat!E184)</f>
        <v>49530</v>
      </c>
      <c r="I16" s="29">
        <f>(Önkormányzat!F184)</f>
        <v>230353</v>
      </c>
      <c r="J16" s="29">
        <f>(Önkormányzat!G184)</f>
        <v>230477</v>
      </c>
      <c r="K16" s="29">
        <f>(Önkormányzat!H184)</f>
        <v>120292</v>
      </c>
    </row>
    <row r="17" spans="1:11" s="113" customFormat="1" ht="13.5" customHeight="1">
      <c r="A17" s="34" t="s">
        <v>440</v>
      </c>
      <c r="B17" s="29">
        <f>(Önkormányzat!D281)</f>
        <v>1207</v>
      </c>
      <c r="C17" s="29">
        <f>(Önkormányzat!E281)</f>
        <v>132</v>
      </c>
      <c r="D17" s="29">
        <f>(Önkormányzat!F281)</f>
        <v>1339</v>
      </c>
      <c r="E17" s="29">
        <f>(Önkormányzat!G281)</f>
        <v>1216</v>
      </c>
      <c r="F17" s="29">
        <f>(Önkormányzat!H281)</f>
        <v>0</v>
      </c>
      <c r="G17" s="29">
        <f>(Önkormányzat!D267)</f>
        <v>673</v>
      </c>
      <c r="H17" s="29">
        <f>(Önkormányzat!E267)</f>
        <v>131</v>
      </c>
      <c r="I17" s="29">
        <f>(Önkormányzat!F267)</f>
        <v>804</v>
      </c>
      <c r="J17" s="29">
        <f>(Önkormányzat!G267)</f>
        <v>564</v>
      </c>
      <c r="K17" s="29">
        <f>(Önkormányzat!H267)</f>
        <v>0</v>
      </c>
    </row>
    <row r="18" spans="1:11" s="113" customFormat="1" ht="13.5" customHeight="1">
      <c r="A18" s="34" t="s">
        <v>632</v>
      </c>
      <c r="B18" s="29">
        <f>(Önkormányzat!D299)</f>
        <v>0</v>
      </c>
      <c r="C18" s="29">
        <f>(Önkormányzat!E299)</f>
        <v>5000</v>
      </c>
      <c r="D18" s="29">
        <f>(Önkormányzat!F299)</f>
        <v>5000</v>
      </c>
      <c r="E18" s="29">
        <f>(Önkormányzat!G299)</f>
        <v>4985</v>
      </c>
      <c r="F18" s="29">
        <f>(Önkormányzat!H299)</f>
        <v>0</v>
      </c>
      <c r="G18" s="29">
        <f>(Önkormányzat!D288)</f>
        <v>0</v>
      </c>
      <c r="H18" s="29">
        <f>(Önkormányzat!E288)</f>
        <v>4990</v>
      </c>
      <c r="I18" s="29">
        <f>(Önkormányzat!F288)</f>
        <v>4990</v>
      </c>
      <c r="J18" s="29">
        <f>(Önkormányzat!G288)</f>
        <v>0</v>
      </c>
      <c r="K18" s="29">
        <f>(Önkormányzat!H288)</f>
        <v>4990</v>
      </c>
    </row>
    <row r="19" spans="1:11" s="113" customFormat="1" ht="13.5" customHeight="1">
      <c r="A19" s="34" t="s">
        <v>447</v>
      </c>
      <c r="B19" s="29">
        <f>(Önkormányzat!D316)</f>
        <v>29054</v>
      </c>
      <c r="C19" s="29">
        <f>(Önkormányzat!E316)</f>
        <v>0</v>
      </c>
      <c r="D19" s="29">
        <f>(Önkormányzat!F316)</f>
        <v>29054</v>
      </c>
      <c r="E19" s="29">
        <f>(Önkormányzat!G316)</f>
        <v>28576</v>
      </c>
      <c r="F19" s="29">
        <f>(Önkormányzat!H316)</f>
        <v>1086</v>
      </c>
      <c r="G19" s="29">
        <f>(Önkormányzat!D306)</f>
        <v>1144</v>
      </c>
      <c r="H19" s="29">
        <f>(Önkormányzat!E306)</f>
        <v>0</v>
      </c>
      <c r="I19" s="29">
        <f>(Önkormányzat!F306)</f>
        <v>1144</v>
      </c>
      <c r="J19" s="29">
        <f>(Önkormányzat!G306)</f>
        <v>0</v>
      </c>
      <c r="K19" s="29">
        <f>(Önkormányzat!H306)</f>
        <v>1144</v>
      </c>
    </row>
    <row r="20" spans="1:11" s="113" customFormat="1" ht="13.5" customHeight="1">
      <c r="A20" s="34" t="s">
        <v>641</v>
      </c>
      <c r="B20" s="29">
        <f>(Önkormányzat!D333)</f>
        <v>0</v>
      </c>
      <c r="C20" s="29">
        <f>(Önkormányzat!E333)</f>
        <v>8000</v>
      </c>
      <c r="D20" s="29">
        <f>(Önkormányzat!F333)</f>
        <v>8000</v>
      </c>
      <c r="E20" s="29">
        <f>(Önkormányzat!G333)</f>
        <v>502</v>
      </c>
      <c r="F20" s="29">
        <f>(Önkormányzat!H333)</f>
        <v>7794</v>
      </c>
      <c r="G20" s="29">
        <f>(Önkormányzat!D323)</f>
        <v>0</v>
      </c>
      <c r="H20" s="29">
        <f>(Önkormányzat!E323)</f>
        <v>8000</v>
      </c>
      <c r="I20" s="29">
        <f>(Önkormányzat!F323)</f>
        <v>8000</v>
      </c>
      <c r="J20" s="29">
        <f>(Önkormányzat!G323)</f>
        <v>8000</v>
      </c>
      <c r="K20" s="29">
        <f>(Önkormányzat!H323)</f>
        <v>0</v>
      </c>
    </row>
    <row r="21" spans="1:11" s="113" customFormat="1" ht="13.5" customHeight="1">
      <c r="A21" s="34" t="s">
        <v>680</v>
      </c>
      <c r="B21" s="29">
        <f>(Önkormányzat!D340)</f>
        <v>0</v>
      </c>
      <c r="C21" s="29">
        <f>(Önkormányzat!E340)</f>
        <v>0</v>
      </c>
      <c r="D21" s="29">
        <f>(Önkormányzat!F340)</f>
        <v>0</v>
      </c>
      <c r="E21" s="29">
        <f>(Önkormányzat!G340)</f>
        <v>0</v>
      </c>
      <c r="F21" s="29">
        <f>(Önkormányzat!H340)</f>
        <v>23228</v>
      </c>
      <c r="G21" s="29">
        <f>(Önkormányzat!D347)</f>
        <v>0</v>
      </c>
      <c r="H21" s="29">
        <f>(Önkormányzat!E347)</f>
        <v>0</v>
      </c>
      <c r="I21" s="29">
        <f>(Önkormányzat!F347)</f>
        <v>0</v>
      </c>
      <c r="J21" s="29">
        <f>(Önkormányzat!G347)</f>
        <v>0</v>
      </c>
      <c r="K21" s="29">
        <f>(Önkormányzat!H347)</f>
        <v>23228</v>
      </c>
    </row>
    <row r="22" spans="1:11" ht="11.45" customHeight="1">
      <c r="A22" s="34" t="s">
        <v>1</v>
      </c>
      <c r="B22" s="29">
        <f>(Önkormányzat!D389)</f>
        <v>12727</v>
      </c>
      <c r="C22" s="29">
        <f>(Önkormányzat!E389)</f>
        <v>0</v>
      </c>
      <c r="D22" s="29">
        <f>(Önkormányzat!F389)</f>
        <v>12727</v>
      </c>
      <c r="E22" s="29">
        <f>(Önkormányzat!G389)</f>
        <v>8168</v>
      </c>
      <c r="F22" s="29">
        <f>(Önkormányzat!H389)</f>
        <v>8313</v>
      </c>
      <c r="G22" s="29">
        <f>(Önkormányzat!D414)</f>
        <v>61591</v>
      </c>
      <c r="H22" s="29">
        <f>(Önkormányzat!E414)</f>
        <v>15763</v>
      </c>
      <c r="I22" s="29">
        <f>(Önkormányzat!F414)</f>
        <v>77354</v>
      </c>
      <c r="J22" s="29">
        <f>(Önkormányzat!G414)</f>
        <v>79582</v>
      </c>
      <c r="K22" s="29">
        <f>(Önkormányzat!H414)</f>
        <v>56563</v>
      </c>
    </row>
    <row r="23" spans="1:11" s="113" customFormat="1" ht="11.45" customHeight="1">
      <c r="A23" s="34" t="s">
        <v>489</v>
      </c>
      <c r="B23" s="29"/>
      <c r="C23" s="29"/>
      <c r="D23" s="29"/>
      <c r="E23" s="29"/>
      <c r="F23" s="29"/>
      <c r="G23" s="29">
        <f>(Önkormányzat!D420)</f>
        <v>399</v>
      </c>
      <c r="H23" s="29">
        <f>(Önkormányzat!E420)</f>
        <v>-399</v>
      </c>
      <c r="I23" s="29">
        <f>(Önkormányzat!F420)</f>
        <v>0</v>
      </c>
      <c r="J23" s="29">
        <f>(Önkormányzat!G420)</f>
        <v>0</v>
      </c>
      <c r="K23" s="29">
        <f>(Önkormányzat!H420)</f>
        <v>408</v>
      </c>
    </row>
    <row r="24" spans="1:11" s="113" customFormat="1" ht="11.45" customHeight="1">
      <c r="A24" s="34" t="s">
        <v>459</v>
      </c>
      <c r="B24" s="29">
        <f>(Önkormányzat!D429)</f>
        <v>175</v>
      </c>
      <c r="C24" s="29">
        <f>(Önkormányzat!E429)</f>
        <v>0</v>
      </c>
      <c r="D24" s="29">
        <f>(Önkormányzat!F429)</f>
        <v>175</v>
      </c>
      <c r="E24" s="29">
        <f>(Önkormányzat!G429)</f>
        <v>104</v>
      </c>
      <c r="F24" s="29">
        <f>(Önkormányzat!H429)</f>
        <v>146</v>
      </c>
      <c r="G24" s="29"/>
      <c r="H24" s="29"/>
      <c r="I24" s="29"/>
      <c r="J24" s="29"/>
      <c r="K24" s="29"/>
    </row>
    <row r="25" spans="1:11" ht="11.45" customHeight="1">
      <c r="A25" s="34" t="s">
        <v>207</v>
      </c>
      <c r="B25" s="29">
        <f>(Önkormányzat!D446)</f>
        <v>25563</v>
      </c>
      <c r="C25" s="29">
        <f>(Önkormányzat!E446)</f>
        <v>30769</v>
      </c>
      <c r="D25" s="29">
        <f>(Önkormányzat!F446)</f>
        <v>56332</v>
      </c>
      <c r="E25" s="29">
        <f>(Önkormányzat!G446)</f>
        <v>0</v>
      </c>
      <c r="F25" s="29">
        <f>(Önkormányzat!H446)</f>
        <v>70593</v>
      </c>
      <c r="G25" s="29"/>
      <c r="H25" s="29"/>
      <c r="I25" s="29"/>
      <c r="J25" s="29"/>
      <c r="K25" s="29"/>
    </row>
    <row r="26" spans="1:11" ht="11.45" customHeight="1">
      <c r="A26" s="34" t="s">
        <v>208</v>
      </c>
      <c r="B26" s="29">
        <f>(Önkormányzat!D458)</f>
        <v>623</v>
      </c>
      <c r="C26" s="29">
        <f>(Önkormányzat!E458)</f>
        <v>0</v>
      </c>
      <c r="D26" s="29">
        <f>(Önkormányzat!F458)</f>
        <v>623</v>
      </c>
      <c r="E26" s="29">
        <f>(Önkormányzat!G458)</f>
        <v>262</v>
      </c>
      <c r="F26" s="29">
        <f>(Önkormányzat!H458)</f>
        <v>623</v>
      </c>
      <c r="G26" s="29"/>
      <c r="H26" s="29"/>
      <c r="I26" s="29"/>
      <c r="J26" s="29"/>
      <c r="K26" s="29"/>
    </row>
    <row r="27" spans="1:11" ht="11.45" customHeight="1">
      <c r="A27" s="34" t="s">
        <v>2</v>
      </c>
      <c r="B27" s="29">
        <f>(Önkormányzat!D483+Önkormányzat!D490)</f>
        <v>13143</v>
      </c>
      <c r="C27" s="29">
        <f>(Önkormányzat!E483+Önkormányzat!E490)</f>
        <v>1734</v>
      </c>
      <c r="D27" s="29">
        <f>(Önkormányzat!F483+Önkormányzat!F490)</f>
        <v>14877</v>
      </c>
      <c r="E27" s="29">
        <f>(Önkormányzat!G483+Önkormányzat!G490)</f>
        <v>14939</v>
      </c>
      <c r="F27" s="29">
        <f>(Önkormányzat!H483+Önkormányzat!H490)</f>
        <v>9081</v>
      </c>
      <c r="G27" s="29">
        <f>(Önkormányzat!D497)</f>
        <v>0</v>
      </c>
      <c r="H27" s="29">
        <f>(Önkormányzat!E497)</f>
        <v>0</v>
      </c>
      <c r="I27" s="29">
        <f>(Önkormányzat!F497)</f>
        <v>0</v>
      </c>
      <c r="J27" s="29">
        <f>(Önkormányzat!G497)</f>
        <v>73</v>
      </c>
      <c r="K27" s="29">
        <f>(Önkormányzat!H497)</f>
        <v>0</v>
      </c>
    </row>
    <row r="28" spans="1:11" s="113" customFormat="1" ht="11.45" customHeight="1">
      <c r="A28" s="34" t="s">
        <v>449</v>
      </c>
      <c r="B28" s="29">
        <f>(Önkormányzat!D484+Önkormányzat!D508)</f>
        <v>41573</v>
      </c>
      <c r="C28" s="29">
        <f>(Önkormányzat!E484+Önkormányzat!E508)</f>
        <v>0</v>
      </c>
      <c r="D28" s="29">
        <f>(Önkormányzat!F484+Önkormányzat!F508)</f>
        <v>41573</v>
      </c>
      <c r="E28" s="29">
        <f>(Önkormányzat!G484+Önkormányzat!G508)</f>
        <v>42145</v>
      </c>
      <c r="F28" s="29">
        <f>(Önkormányzat!H484+Önkormányzat!H508)</f>
        <v>0</v>
      </c>
      <c r="G28" s="29"/>
      <c r="H28" s="29"/>
      <c r="I28" s="29"/>
      <c r="J28" s="29"/>
      <c r="K28" s="29"/>
    </row>
    <row r="29" spans="1:11" ht="11.45" customHeight="1">
      <c r="A29" s="34" t="s">
        <v>380</v>
      </c>
      <c r="B29" s="29"/>
      <c r="C29" s="29"/>
      <c r="D29" s="29"/>
      <c r="E29" s="29"/>
      <c r="F29" s="29"/>
      <c r="G29" s="29">
        <f>(Önkormányzat!D515)</f>
        <v>90</v>
      </c>
      <c r="H29" s="29">
        <f>(Önkormányzat!E515)</f>
        <v>0</v>
      </c>
      <c r="I29" s="29">
        <f>(Önkormányzat!F515)</f>
        <v>90</v>
      </c>
      <c r="J29" s="29">
        <f>(Önkormányzat!G515)</f>
        <v>5</v>
      </c>
      <c r="K29" s="29">
        <f>(Önkormányzat!H515)</f>
        <v>85</v>
      </c>
    </row>
    <row r="30" spans="1:11" ht="11.45" customHeight="1">
      <c r="A30" s="34" t="s">
        <v>209</v>
      </c>
      <c r="B30" s="29">
        <f>(Önkormányzat!D538)</f>
        <v>470</v>
      </c>
      <c r="C30" s="29">
        <f>(Önkormányzat!E538)</f>
        <v>0</v>
      </c>
      <c r="D30" s="29">
        <f>(Önkormányzat!F538)</f>
        <v>470</v>
      </c>
      <c r="E30" s="29">
        <f>(Önkormányzat!G538)</f>
        <v>435</v>
      </c>
      <c r="F30" s="29">
        <f>(Önkormányzat!H538)</f>
        <v>498</v>
      </c>
      <c r="G30" s="29"/>
      <c r="H30" s="29"/>
      <c r="I30" s="29"/>
      <c r="J30" s="29"/>
      <c r="K30" s="29"/>
    </row>
    <row r="31" spans="1:11" s="113" customFormat="1" ht="11.45" customHeight="1">
      <c r="A31" s="34" t="s">
        <v>445</v>
      </c>
      <c r="B31" s="29">
        <f>(Önkormányzat!D557)</f>
        <v>26981</v>
      </c>
      <c r="C31" s="29">
        <f>(Önkormányzat!E557)</f>
        <v>0</v>
      </c>
      <c r="D31" s="29">
        <f>(Önkormányzat!F557)</f>
        <v>26981</v>
      </c>
      <c r="E31" s="29">
        <f>(Önkormányzat!G557)</f>
        <v>0</v>
      </c>
      <c r="F31" s="29">
        <f>(Önkormányzat!H557)</f>
        <v>26981</v>
      </c>
      <c r="G31" s="29">
        <f>(Önkormányzat!D545)</f>
        <v>0</v>
      </c>
      <c r="H31" s="29">
        <f>(Önkormányzat!E545)</f>
        <v>0</v>
      </c>
      <c r="I31" s="29">
        <f>(Önkormányzat!F545)</f>
        <v>0</v>
      </c>
      <c r="J31" s="29">
        <f>(Önkormányzat!G545)</f>
        <v>0</v>
      </c>
      <c r="K31" s="29">
        <f>(Önkormányzat!H545)</f>
        <v>0</v>
      </c>
    </row>
    <row r="32" spans="1:11" ht="11.45" customHeight="1">
      <c r="A32" s="34" t="s">
        <v>210</v>
      </c>
      <c r="B32" s="29">
        <f>(Önkormányzat!D601)</f>
        <v>6899</v>
      </c>
      <c r="C32" s="29">
        <f>(Önkormányzat!E601)</f>
        <v>794</v>
      </c>
      <c r="D32" s="29">
        <f>(Önkormányzat!F601)</f>
        <v>7693</v>
      </c>
      <c r="E32" s="29">
        <f>(Önkormányzat!G601)</f>
        <v>7178</v>
      </c>
      <c r="F32" s="29">
        <f>(Önkormányzat!H601)</f>
        <v>9285</v>
      </c>
      <c r="G32" s="29">
        <f>(Önkormányzat!D607)</f>
        <v>4995</v>
      </c>
      <c r="H32" s="29">
        <f>(Önkormányzat!E607)</f>
        <v>618</v>
      </c>
      <c r="I32" s="29">
        <f>(Önkormányzat!F607)</f>
        <v>5613</v>
      </c>
      <c r="J32" s="29">
        <f>(Önkormányzat!G607)</f>
        <v>5606</v>
      </c>
      <c r="K32" s="29">
        <f>(Önkormányzat!H607)</f>
        <v>6552</v>
      </c>
    </row>
    <row r="33" spans="1:11" ht="11.45" customHeight="1">
      <c r="A33" s="34" t="s">
        <v>3</v>
      </c>
      <c r="B33" s="29">
        <f>(Önkormányzat!D621)</f>
        <v>4157</v>
      </c>
      <c r="C33" s="29">
        <f>(Önkormányzat!E621)</f>
        <v>0</v>
      </c>
      <c r="D33" s="29">
        <f>(Önkormányzat!F621)</f>
        <v>4157</v>
      </c>
      <c r="E33" s="29">
        <f>(Önkormányzat!G621)</f>
        <v>4118</v>
      </c>
      <c r="F33" s="29">
        <f>(Önkormányzat!H621)</f>
        <v>100</v>
      </c>
      <c r="G33" s="29">
        <f>(Önkormányzat!D628)</f>
        <v>0</v>
      </c>
      <c r="H33" s="29">
        <f>(Önkormányzat!E628)</f>
        <v>0</v>
      </c>
      <c r="I33" s="29">
        <f>(Önkormányzat!F628)</f>
        <v>0</v>
      </c>
      <c r="J33" s="29">
        <f>(Önkormányzat!G628)</f>
        <v>0</v>
      </c>
      <c r="K33" s="29">
        <f>(Önkormányzat!H628)</f>
        <v>2379</v>
      </c>
    </row>
    <row r="34" spans="1:11" ht="11.45" customHeight="1">
      <c r="A34" s="34" t="s">
        <v>297</v>
      </c>
      <c r="B34" s="29">
        <f>(Önkormányzat!D642)</f>
        <v>0</v>
      </c>
      <c r="C34" s="29">
        <f>(Önkormányzat!E642)</f>
        <v>224</v>
      </c>
      <c r="D34" s="29">
        <f>(Önkormányzat!F642)</f>
        <v>224</v>
      </c>
      <c r="E34" s="29">
        <f>(Önkormányzat!G642)</f>
        <v>191</v>
      </c>
      <c r="F34" s="29">
        <f>(Önkormányzat!H642)</f>
        <v>0</v>
      </c>
      <c r="G34" s="29">
        <f>(Önkormányzat!D635)</f>
        <v>0</v>
      </c>
      <c r="H34" s="29">
        <f>(Önkormányzat!E635)</f>
        <v>224</v>
      </c>
      <c r="I34" s="29">
        <f>(Önkormányzat!F635)</f>
        <v>224</v>
      </c>
      <c r="J34" s="29">
        <f>(Önkormányzat!G635)</f>
        <v>191</v>
      </c>
      <c r="K34" s="29">
        <f>(Önkormányzat!H635)</f>
        <v>0</v>
      </c>
    </row>
    <row r="35" spans="1:11" ht="20.25" customHeight="1">
      <c r="A35" s="34" t="s">
        <v>4</v>
      </c>
      <c r="B35" s="29">
        <f>(Önkormányzat!D662)</f>
        <v>5330</v>
      </c>
      <c r="C35" s="29">
        <f>(Önkormányzat!E662)</f>
        <v>1577</v>
      </c>
      <c r="D35" s="29">
        <f>(Önkormányzat!F662)</f>
        <v>6907</v>
      </c>
      <c r="E35" s="29">
        <f>(Önkormányzat!G662)</f>
        <v>5027</v>
      </c>
      <c r="F35" s="29">
        <f>(Önkormányzat!H662)</f>
        <v>4560</v>
      </c>
      <c r="G35" s="29"/>
      <c r="H35" s="29"/>
      <c r="I35" s="29"/>
      <c r="J35" s="29"/>
      <c r="K35" s="29"/>
    </row>
    <row r="36" spans="1:11" ht="21" customHeight="1">
      <c r="A36" s="34" t="s">
        <v>5</v>
      </c>
      <c r="B36" s="29">
        <f>(Önkormányzat!D689)</f>
        <v>7925</v>
      </c>
      <c r="C36" s="29">
        <f>(Önkormányzat!E689)</f>
        <v>50</v>
      </c>
      <c r="D36" s="29">
        <f>(Önkormányzat!F689)</f>
        <v>7975</v>
      </c>
      <c r="E36" s="29">
        <f>(Önkormányzat!G689)</f>
        <v>6815</v>
      </c>
      <c r="F36" s="29">
        <f>(Önkormányzat!H689)</f>
        <v>7030</v>
      </c>
      <c r="G36" s="29"/>
      <c r="H36" s="29"/>
      <c r="I36" s="29"/>
      <c r="J36" s="29"/>
      <c r="K36" s="29"/>
    </row>
    <row r="37" spans="1:11" s="113" customFormat="1" ht="11.45" customHeight="1">
      <c r="A37" s="34" t="s">
        <v>290</v>
      </c>
      <c r="B37" s="29">
        <f>(Önkormányzat!D707)</f>
        <v>1441</v>
      </c>
      <c r="C37" s="29">
        <f>(Önkormányzat!E707)</f>
        <v>-270</v>
      </c>
      <c r="D37" s="29">
        <f>(Önkormányzat!F707)</f>
        <v>1171</v>
      </c>
      <c r="E37" s="29">
        <f>(Önkormányzat!G707)</f>
        <v>1161</v>
      </c>
      <c r="F37" s="29">
        <f>(Önkormányzat!H707)</f>
        <v>0</v>
      </c>
      <c r="G37" s="29">
        <f>(Önkormányzat!D714)</f>
        <v>180</v>
      </c>
      <c r="H37" s="29">
        <f>(Önkormányzat!E714)</f>
        <v>0</v>
      </c>
      <c r="I37" s="29">
        <f>(Önkormányzat!F714)</f>
        <v>180</v>
      </c>
      <c r="J37" s="29">
        <f>(Önkormányzat!G714)</f>
        <v>179</v>
      </c>
      <c r="K37" s="29">
        <f>(Önkormányzat!H714)</f>
        <v>0</v>
      </c>
    </row>
    <row r="38" spans="1:11" s="113" customFormat="1" ht="11.45" customHeight="1">
      <c r="A38" s="34" t="s">
        <v>290</v>
      </c>
      <c r="B38" s="29">
        <f>(Önkormányzat!D728)</f>
        <v>4027</v>
      </c>
      <c r="C38" s="29">
        <f>(Önkormányzat!E728)</f>
        <v>115</v>
      </c>
      <c r="D38" s="29">
        <f>(Önkormányzat!F728)</f>
        <v>4142</v>
      </c>
      <c r="E38" s="29">
        <f>(Önkormányzat!G728)</f>
        <v>4738</v>
      </c>
      <c r="F38" s="29">
        <f>(Önkormányzat!H728)</f>
        <v>1419</v>
      </c>
      <c r="G38" s="29">
        <f>(Önkormányzat!D735)</f>
        <v>3624</v>
      </c>
      <c r="H38" s="29">
        <f>(Önkormányzat!E735)</f>
        <v>447</v>
      </c>
      <c r="I38" s="29">
        <f>(Önkormányzat!F735)</f>
        <v>4071</v>
      </c>
      <c r="J38" s="29">
        <f>(Önkormányzat!G735)</f>
        <v>4485</v>
      </c>
      <c r="K38" s="29">
        <f>(Önkormányzat!H735)</f>
        <v>1339</v>
      </c>
    </row>
    <row r="39" spans="1:11" ht="11.45" customHeight="1">
      <c r="A39" s="34" t="s">
        <v>211</v>
      </c>
      <c r="B39" s="29">
        <f>(Önkormányzat!D772)</f>
        <v>9307</v>
      </c>
      <c r="C39" s="29">
        <f>(Önkormányzat!E772)</f>
        <v>0</v>
      </c>
      <c r="D39" s="29">
        <f>(Önkormányzat!F772)</f>
        <v>9307</v>
      </c>
      <c r="E39" s="29">
        <f>(Önkormányzat!G772)</f>
        <v>6579</v>
      </c>
      <c r="F39" s="29">
        <f>(Önkormányzat!H772)</f>
        <v>15356</v>
      </c>
      <c r="G39" s="29"/>
      <c r="H39" s="29"/>
      <c r="I39" s="29"/>
      <c r="J39" s="29"/>
      <c r="K39" s="29"/>
    </row>
    <row r="40" spans="1:11" ht="12.6" customHeight="1">
      <c r="A40" s="34" t="s">
        <v>212</v>
      </c>
      <c r="B40" s="29">
        <f>(Önkormányzat!D796)</f>
        <v>5434</v>
      </c>
      <c r="C40" s="29">
        <f>(Önkormányzat!E796)</f>
        <v>600</v>
      </c>
      <c r="D40" s="29">
        <f>(Önkormányzat!F796)</f>
        <v>6034</v>
      </c>
      <c r="E40" s="29">
        <f>(Önkormányzat!G796)</f>
        <v>5960</v>
      </c>
      <c r="F40" s="29">
        <f>(Önkormányzat!H796)</f>
        <v>5234</v>
      </c>
      <c r="G40" s="29"/>
      <c r="H40" s="29"/>
      <c r="I40" s="29"/>
      <c r="J40" s="29"/>
      <c r="K40" s="29"/>
    </row>
    <row r="41" spans="1:11" ht="20.25" customHeight="1">
      <c r="A41" s="34" t="s">
        <v>248</v>
      </c>
      <c r="B41" s="29"/>
      <c r="C41" s="29"/>
      <c r="D41" s="29"/>
      <c r="E41" s="29"/>
      <c r="F41" s="29"/>
      <c r="G41" s="29">
        <f>(Önkormányzat!D805)</f>
        <v>51</v>
      </c>
      <c r="H41" s="29">
        <f>(Önkormányzat!E805)</f>
        <v>0</v>
      </c>
      <c r="I41" s="29">
        <f>(Önkormányzat!F805)</f>
        <v>51</v>
      </c>
      <c r="J41" s="29">
        <f>(Önkormányzat!G805)</f>
        <v>100</v>
      </c>
      <c r="K41" s="29">
        <f>(Önkormányzat!H805)</f>
        <v>1624</v>
      </c>
    </row>
    <row r="42" spans="1:11" ht="20.25" customHeight="1">
      <c r="A42" s="34" t="s">
        <v>249</v>
      </c>
      <c r="B42" s="29"/>
      <c r="C42" s="29"/>
      <c r="D42" s="29"/>
      <c r="E42" s="29"/>
      <c r="F42" s="29"/>
      <c r="G42" s="29">
        <f>(Önkormányzat!D815)</f>
        <v>159</v>
      </c>
      <c r="H42" s="29">
        <f>(Önkormányzat!E815)</f>
        <v>0</v>
      </c>
      <c r="I42" s="29">
        <f>(Önkormányzat!F815)</f>
        <v>159</v>
      </c>
      <c r="J42" s="29">
        <f>(Önkormányzat!G815)</f>
        <v>477</v>
      </c>
      <c r="K42" s="29">
        <f>(Önkormányzat!H815)</f>
        <v>216</v>
      </c>
    </row>
    <row r="43" spans="1:11" ht="21.75" customHeight="1">
      <c r="A43" s="34" t="s">
        <v>250</v>
      </c>
      <c r="B43" s="29">
        <f>(Önkormányzat!D825)</f>
        <v>338</v>
      </c>
      <c r="C43" s="29">
        <f>(Önkormányzat!E825)</f>
        <v>0</v>
      </c>
      <c r="D43" s="29">
        <f>(Önkormányzat!F825)</f>
        <v>338</v>
      </c>
      <c r="E43" s="29">
        <f>(Önkormányzat!G825)</f>
        <v>60</v>
      </c>
      <c r="F43" s="29">
        <f>(Önkormányzat!H825)</f>
        <v>273</v>
      </c>
      <c r="G43" s="29"/>
      <c r="H43" s="29"/>
      <c r="I43" s="29"/>
      <c r="J43" s="29"/>
      <c r="K43" s="29"/>
    </row>
    <row r="44" spans="1:11" ht="12.6" customHeight="1">
      <c r="A44" s="34" t="s">
        <v>251</v>
      </c>
      <c r="B44" s="29">
        <f>(Önkormányzat!D883)</f>
        <v>12093</v>
      </c>
      <c r="C44" s="29">
        <f>(Önkormányzat!E883)</f>
        <v>1126</v>
      </c>
      <c r="D44" s="29">
        <f>(Önkormányzat!F883)</f>
        <v>13219</v>
      </c>
      <c r="E44" s="29">
        <f>(Önkormányzat!G883)</f>
        <v>10993</v>
      </c>
      <c r="F44" s="29">
        <f>(Önkormányzat!H883)</f>
        <v>14143</v>
      </c>
      <c r="G44" s="29"/>
      <c r="H44" s="29"/>
      <c r="I44" s="29"/>
      <c r="J44" s="29"/>
      <c r="K44" s="29"/>
    </row>
    <row r="45" spans="1:11" s="113" customFormat="1" ht="12.6" customHeight="1">
      <c r="A45" s="34" t="s">
        <v>467</v>
      </c>
      <c r="B45" s="29">
        <f>(Önkormányzat!D894)</f>
        <v>0</v>
      </c>
      <c r="C45" s="29">
        <f>(Önkormányzat!E894)</f>
        <v>0</v>
      </c>
      <c r="D45" s="29">
        <f>(Önkormányzat!F894)</f>
        <v>0</v>
      </c>
      <c r="E45" s="29">
        <f>(Önkormányzat!G894)</f>
        <v>0</v>
      </c>
      <c r="F45" s="29">
        <f>(Önkormányzat!H894)</f>
        <v>0</v>
      </c>
      <c r="G45" s="29"/>
      <c r="H45" s="29"/>
      <c r="I45" s="29"/>
      <c r="J45" s="29"/>
      <c r="K45" s="29"/>
    </row>
    <row r="46" spans="1:11" s="27" customFormat="1" ht="22.5" customHeight="1">
      <c r="A46" s="31" t="s">
        <v>10</v>
      </c>
      <c r="B46" s="30">
        <f t="shared" ref="B46:D46" si="0">SUM(B5:B45)</f>
        <v>373488</v>
      </c>
      <c r="C46" s="30">
        <f t="shared" si="0"/>
        <v>93470</v>
      </c>
      <c r="D46" s="30">
        <f t="shared" si="0"/>
        <v>466958</v>
      </c>
      <c r="E46" s="30">
        <f>SUM(E5:E45)</f>
        <v>343637</v>
      </c>
      <c r="F46" s="30">
        <f>SUM(F5:F45)</f>
        <v>501496</v>
      </c>
      <c r="G46" s="30">
        <f t="shared" ref="G46:I46" si="1">SUM(G5:G45)</f>
        <v>373488</v>
      </c>
      <c r="H46" s="30">
        <f t="shared" si="1"/>
        <v>93470</v>
      </c>
      <c r="I46" s="30">
        <f t="shared" si="1"/>
        <v>466958</v>
      </c>
      <c r="J46" s="30">
        <f>SUM(J5:J45)</f>
        <v>451674</v>
      </c>
      <c r="K46" s="30">
        <f>SUM(K5:K45)</f>
        <v>501496</v>
      </c>
    </row>
    <row r="47" spans="1:11">
      <c r="B47" s="28"/>
      <c r="C47" s="28"/>
      <c r="D47" s="28"/>
      <c r="E47" s="28"/>
      <c r="F47" s="28"/>
      <c r="G47" s="28"/>
      <c r="H47" s="28"/>
      <c r="I47" s="28"/>
      <c r="J47" s="28"/>
      <c r="K47" s="28"/>
    </row>
    <row r="48" spans="1:11" s="135" customFormat="1">
      <c r="A48" s="133" t="s">
        <v>670</v>
      </c>
      <c r="B48" s="134"/>
      <c r="C48" s="134"/>
      <c r="D48" s="134"/>
      <c r="E48" s="134"/>
      <c r="F48" s="134"/>
      <c r="G48" s="134"/>
      <c r="H48" s="134"/>
      <c r="I48" s="134"/>
      <c r="J48" s="134">
        <f>J46-E46</f>
        <v>108037</v>
      </c>
      <c r="K48" s="134">
        <f>K46-F46</f>
        <v>0</v>
      </c>
    </row>
    <row r="49" spans="2:11">
      <c r="B49" s="28"/>
      <c r="C49" s="28"/>
      <c r="D49" s="28"/>
      <c r="E49" s="28"/>
      <c r="F49" s="28"/>
      <c r="G49" s="28"/>
      <c r="H49" s="28"/>
      <c r="I49" s="28"/>
      <c r="J49" s="28"/>
      <c r="K49" s="28"/>
    </row>
    <row r="50" spans="2:11"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2:11">
      <c r="B51" s="28"/>
      <c r="C51" s="28"/>
      <c r="D51" s="28"/>
      <c r="E51" s="28"/>
      <c r="F51" s="28"/>
      <c r="G51" s="28"/>
      <c r="H51" s="28"/>
      <c r="I51" s="28"/>
      <c r="J51" s="28"/>
      <c r="K51" s="28"/>
    </row>
  </sheetData>
  <mergeCells count="4">
    <mergeCell ref="B3:F3"/>
    <mergeCell ref="G3:K3"/>
    <mergeCell ref="A1:K1"/>
    <mergeCell ref="A2:K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&amp;CBalatonberény Önkormányzat 2020.évi költségvetés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62"/>
  <sheetViews>
    <sheetView tabSelected="1" zoomScaleNormal="100" workbookViewId="0">
      <selection activeCell="A2" sqref="A2:G2"/>
    </sheetView>
  </sheetViews>
  <sheetFormatPr defaultRowHeight="11.25"/>
  <cols>
    <col min="1" max="1" width="2.85546875" style="88" customWidth="1"/>
    <col min="2" max="2" width="47" style="88" customWidth="1"/>
    <col min="3" max="7" width="12.5703125" style="88" customWidth="1"/>
    <col min="8" max="8" width="9.140625" style="88"/>
    <col min="9" max="9" width="46.42578125" style="88" customWidth="1"/>
    <col min="10" max="16384" width="9.140625" style="88"/>
  </cols>
  <sheetData>
    <row r="1" spans="1:10">
      <c r="A1" s="95"/>
      <c r="B1" s="96"/>
      <c r="C1" s="97"/>
      <c r="D1" s="97"/>
      <c r="E1" s="97"/>
      <c r="F1" s="97"/>
      <c r="G1" s="97"/>
    </row>
    <row r="2" spans="1:10">
      <c r="A2" s="149" t="s">
        <v>201</v>
      </c>
      <c r="B2" s="149"/>
      <c r="C2" s="149"/>
      <c r="D2" s="149"/>
      <c r="E2" s="149"/>
      <c r="F2" s="149"/>
      <c r="G2" s="149"/>
    </row>
    <row r="3" spans="1:10">
      <c r="A3" s="150" t="s">
        <v>681</v>
      </c>
      <c r="B3" s="150"/>
      <c r="C3" s="150"/>
      <c r="D3" s="150"/>
      <c r="E3" s="150"/>
      <c r="F3" s="150"/>
      <c r="G3" s="150"/>
    </row>
    <row r="4" spans="1:10" ht="12.75" customHeight="1">
      <c r="A4" s="115"/>
      <c r="B4" s="115"/>
      <c r="C4" s="115"/>
      <c r="D4" s="115"/>
      <c r="E4" s="115"/>
      <c r="F4" s="115"/>
      <c r="G4" s="115"/>
    </row>
    <row r="5" spans="1:10" s="36" customFormat="1" ht="32.25" customHeight="1">
      <c r="A5" s="39"/>
      <c r="B5" s="40"/>
      <c r="C5" s="41" t="s">
        <v>599</v>
      </c>
      <c r="D5" s="41" t="s">
        <v>600</v>
      </c>
      <c r="E5" s="41" t="s">
        <v>601</v>
      </c>
      <c r="F5" s="41" t="s">
        <v>602</v>
      </c>
      <c r="G5" s="41" t="s">
        <v>653</v>
      </c>
      <c r="I5" s="44" t="s">
        <v>710</v>
      </c>
    </row>
    <row r="6" spans="1:10">
      <c r="A6" s="95"/>
      <c r="B6" s="98" t="s">
        <v>13</v>
      </c>
      <c r="C6" s="97"/>
      <c r="D6" s="97"/>
      <c r="E6" s="97"/>
      <c r="F6" s="97"/>
      <c r="G6" s="97"/>
      <c r="I6" s="146" t="s">
        <v>693</v>
      </c>
      <c r="J6" s="102">
        <f>SUM(J7:J11)</f>
        <v>33116</v>
      </c>
    </row>
    <row r="7" spans="1:10">
      <c r="A7" s="99">
        <v>1</v>
      </c>
      <c r="B7" s="7" t="s">
        <v>14</v>
      </c>
      <c r="C7" s="9">
        <f>(Önkormányzat!D899)</f>
        <v>30208</v>
      </c>
      <c r="D7" s="9">
        <f>(Önkormányzat!E899)</f>
        <v>3926</v>
      </c>
      <c r="E7" s="9">
        <f>(Önkormányzat!F899)</f>
        <v>34134</v>
      </c>
      <c r="F7" s="9">
        <f>(Önkormányzat!G899)</f>
        <v>31877</v>
      </c>
      <c r="G7" s="9">
        <f>(Önkormányzat!H899)</f>
        <v>33103</v>
      </c>
      <c r="I7" s="88" t="s">
        <v>682</v>
      </c>
      <c r="J7" s="88">
        <v>23284</v>
      </c>
    </row>
    <row r="8" spans="1:10">
      <c r="A8" s="99">
        <v>2</v>
      </c>
      <c r="B8" s="7" t="s">
        <v>15</v>
      </c>
      <c r="C8" s="9">
        <f>(Önkormányzat!D900)</f>
        <v>5754</v>
      </c>
      <c r="D8" s="9">
        <f>(Önkormányzat!E900)</f>
        <v>690</v>
      </c>
      <c r="E8" s="9">
        <f>(Önkormányzat!F900)</f>
        <v>6444</v>
      </c>
      <c r="F8" s="9">
        <f>(Önkormányzat!G900)</f>
        <v>5538</v>
      </c>
      <c r="G8" s="9">
        <f>(Önkormányzat!H900)</f>
        <v>5853</v>
      </c>
      <c r="I8" s="88" t="s">
        <v>683</v>
      </c>
      <c r="J8" s="88">
        <v>474</v>
      </c>
    </row>
    <row r="9" spans="1:10">
      <c r="A9" s="99">
        <v>3</v>
      </c>
      <c r="B9" s="7" t="s">
        <v>16</v>
      </c>
      <c r="C9" s="9">
        <f>(Önkormányzat!D901)</f>
        <v>69569</v>
      </c>
      <c r="D9" s="9">
        <f>(Önkormányzat!E901)</f>
        <v>34367</v>
      </c>
      <c r="E9" s="9">
        <f>(Önkormányzat!F901)</f>
        <v>103936</v>
      </c>
      <c r="F9" s="9">
        <f>(Önkormányzat!G901)</f>
        <v>78826</v>
      </c>
      <c r="G9" s="9">
        <f>(Önkormányzat!H901)</f>
        <v>84417</v>
      </c>
      <c r="I9" s="88" t="s">
        <v>684</v>
      </c>
      <c r="J9" s="88">
        <v>958</v>
      </c>
    </row>
    <row r="10" spans="1:10">
      <c r="A10" s="99">
        <v>4</v>
      </c>
      <c r="B10" s="7" t="s">
        <v>107</v>
      </c>
      <c r="C10" s="9">
        <f>(Önkormányzat!D902)</f>
        <v>38004</v>
      </c>
      <c r="D10" s="9">
        <f>(Önkormányzat!E902)</f>
        <v>-974</v>
      </c>
      <c r="E10" s="9">
        <f>(Önkormányzat!F902)</f>
        <v>37030</v>
      </c>
      <c r="F10" s="9">
        <f>(Önkormányzat!G902)</f>
        <v>36632</v>
      </c>
      <c r="G10" s="9">
        <f>(Önkormányzat!H902)</f>
        <v>33116</v>
      </c>
      <c r="I10" s="88" t="s">
        <v>685</v>
      </c>
      <c r="J10" s="88">
        <v>8300</v>
      </c>
    </row>
    <row r="11" spans="1:10">
      <c r="A11" s="99">
        <v>5</v>
      </c>
      <c r="B11" s="7" t="s">
        <v>108</v>
      </c>
      <c r="C11" s="9">
        <f>(Önkormányzat!D903)</f>
        <v>68162</v>
      </c>
      <c r="D11" s="9">
        <f>(Önkormányzat!E903)</f>
        <v>13217</v>
      </c>
      <c r="E11" s="9">
        <f>(Önkormányzat!F903)</f>
        <v>81379</v>
      </c>
      <c r="F11" s="9">
        <f>(Önkormányzat!G903)</f>
        <v>79719</v>
      </c>
      <c r="G11" s="9">
        <f>(Önkormányzat!H903)</f>
        <v>71000</v>
      </c>
      <c r="I11" s="88" t="s">
        <v>686</v>
      </c>
      <c r="J11" s="88">
        <v>100</v>
      </c>
    </row>
    <row r="12" spans="1:10">
      <c r="A12" s="99">
        <v>6</v>
      </c>
      <c r="B12" s="7" t="s">
        <v>96</v>
      </c>
      <c r="C12" s="9">
        <f>(Önkormányzat!D904)</f>
        <v>0</v>
      </c>
      <c r="D12" s="9">
        <f>(Önkormányzat!E904)</f>
        <v>0</v>
      </c>
      <c r="E12" s="9">
        <f>(Önkormányzat!F904)</f>
        <v>0</v>
      </c>
      <c r="F12" s="9">
        <f>(Önkormányzat!G904)</f>
        <v>0</v>
      </c>
      <c r="G12" s="9">
        <f>(Önkormányzat!H904)</f>
        <v>0</v>
      </c>
    </row>
    <row r="13" spans="1:10">
      <c r="A13" s="99">
        <v>7</v>
      </c>
      <c r="B13" s="7" t="s">
        <v>17</v>
      </c>
      <c r="C13" s="9">
        <f>(Önkormányzat!D905)</f>
        <v>5250</v>
      </c>
      <c r="D13" s="9">
        <f>(Önkormányzat!E905)</f>
        <v>184</v>
      </c>
      <c r="E13" s="9">
        <f>(Önkormányzat!F905)</f>
        <v>5434</v>
      </c>
      <c r="F13" s="9">
        <f>(Önkormányzat!G905)</f>
        <v>3081</v>
      </c>
      <c r="G13" s="9">
        <f>(Önkormányzat!H905)</f>
        <v>4760</v>
      </c>
      <c r="I13" s="146" t="s">
        <v>687</v>
      </c>
      <c r="J13" s="102">
        <f>SUM(J14:J18)</f>
        <v>71000</v>
      </c>
    </row>
    <row r="14" spans="1:10">
      <c r="A14" s="99">
        <v>8</v>
      </c>
      <c r="B14" s="7" t="s">
        <v>18</v>
      </c>
      <c r="C14" s="9"/>
      <c r="D14" s="9"/>
      <c r="E14" s="9"/>
      <c r="F14" s="9"/>
      <c r="G14" s="9"/>
      <c r="I14" s="88" t="s">
        <v>688</v>
      </c>
      <c r="J14" s="88">
        <v>270</v>
      </c>
    </row>
    <row r="15" spans="1:10">
      <c r="A15" s="99">
        <v>9</v>
      </c>
      <c r="B15" s="7" t="s">
        <v>19</v>
      </c>
      <c r="C15" s="9">
        <f>(Önkormányzat!D906)</f>
        <v>3300</v>
      </c>
      <c r="D15" s="9">
        <f>(Önkormányzat!E906)</f>
        <v>1772</v>
      </c>
      <c r="E15" s="9">
        <f>(Önkormányzat!F906)</f>
        <v>5072</v>
      </c>
      <c r="F15" s="9">
        <f>(Önkormányzat!G906)</f>
        <v>0</v>
      </c>
      <c r="G15" s="9">
        <f>(Önkormányzat!H906)</f>
        <v>3300</v>
      </c>
      <c r="I15" s="88" t="s">
        <v>689</v>
      </c>
      <c r="J15" s="88">
        <v>58100</v>
      </c>
    </row>
    <row r="16" spans="1:10">
      <c r="A16" s="99">
        <v>10</v>
      </c>
      <c r="B16" s="15" t="s">
        <v>332</v>
      </c>
      <c r="C16" s="9">
        <f>(Önkormányzat!D907)</f>
        <v>12727</v>
      </c>
      <c r="D16" s="9">
        <f>(Önkormányzat!E907)</f>
        <v>0</v>
      </c>
      <c r="E16" s="9">
        <f>(Önkormányzat!F907)</f>
        <v>12727</v>
      </c>
      <c r="F16" s="9">
        <f>(Önkormányzat!G907)</f>
        <v>8168</v>
      </c>
      <c r="G16" s="9">
        <f>(Önkormányzat!H907)</f>
        <v>8313</v>
      </c>
      <c r="I16" s="88" t="s">
        <v>690</v>
      </c>
      <c r="J16" s="88">
        <v>500</v>
      </c>
    </row>
    <row r="17" spans="1:10" s="102" customFormat="1">
      <c r="A17" s="100">
        <v>11</v>
      </c>
      <c r="B17" s="101" t="s">
        <v>113</v>
      </c>
      <c r="C17" s="94">
        <f t="shared" ref="C17:E17" si="0">SUM(C7:C16)</f>
        <v>232974</v>
      </c>
      <c r="D17" s="94">
        <f t="shared" si="0"/>
        <v>53182</v>
      </c>
      <c r="E17" s="94">
        <f t="shared" si="0"/>
        <v>286156</v>
      </c>
      <c r="F17" s="94">
        <f t="shared" ref="F17:G17" si="1">SUM(F7:F16)</f>
        <v>243841</v>
      </c>
      <c r="G17" s="94">
        <f t="shared" si="1"/>
        <v>243862</v>
      </c>
      <c r="I17" s="88" t="s">
        <v>691</v>
      </c>
      <c r="J17" s="88">
        <v>7030</v>
      </c>
    </row>
    <row r="18" spans="1:10">
      <c r="A18" s="99">
        <v>12</v>
      </c>
      <c r="B18" s="7" t="s">
        <v>21</v>
      </c>
      <c r="C18" s="9">
        <f>(Önkormányzat!D910)</f>
        <v>111350</v>
      </c>
      <c r="D18" s="9">
        <f>(Önkormányzat!E910)</f>
        <v>-10157</v>
      </c>
      <c r="E18" s="9">
        <f>(Önkormányzat!F910)</f>
        <v>101193</v>
      </c>
      <c r="F18" s="9">
        <f>(Önkormányzat!G910)</f>
        <v>72625</v>
      </c>
      <c r="G18" s="9">
        <f>(Önkormányzat!H910)</f>
        <v>56276</v>
      </c>
      <c r="I18" s="88" t="s">
        <v>692</v>
      </c>
      <c r="J18" s="88">
        <v>5100</v>
      </c>
    </row>
    <row r="19" spans="1:10">
      <c r="A19" s="99">
        <v>13</v>
      </c>
      <c r="B19" s="7" t="s">
        <v>22</v>
      </c>
      <c r="C19" s="9">
        <f>(Önkormányzat!D911)</f>
        <v>6901</v>
      </c>
      <c r="D19" s="9">
        <f>(Önkormányzat!E911)</f>
        <v>21448</v>
      </c>
      <c r="E19" s="9">
        <f>(Önkormányzat!F911)</f>
        <v>28349</v>
      </c>
      <c r="F19" s="9">
        <f>(Önkormányzat!G911)</f>
        <v>27171</v>
      </c>
      <c r="G19" s="9">
        <f>(Önkormányzat!H911)</f>
        <v>134065</v>
      </c>
    </row>
    <row r="20" spans="1:10">
      <c r="A20" s="99">
        <v>14</v>
      </c>
      <c r="B20" s="7" t="s">
        <v>105</v>
      </c>
      <c r="C20" s="9">
        <f>(Önkormányzat!D912)</f>
        <v>0</v>
      </c>
      <c r="D20" s="9">
        <f>(Önkormányzat!E912)</f>
        <v>0</v>
      </c>
      <c r="E20" s="9">
        <f>(Önkormányzat!F912)</f>
        <v>0</v>
      </c>
      <c r="F20" s="9">
        <f>(Önkormányzat!G912)</f>
        <v>0</v>
      </c>
      <c r="G20" s="9">
        <f>(Önkormányzat!H912)</f>
        <v>0</v>
      </c>
    </row>
    <row r="21" spans="1:10">
      <c r="A21" s="99">
        <v>15</v>
      </c>
      <c r="B21" s="7" t="s">
        <v>106</v>
      </c>
      <c r="C21" s="9">
        <f>(Önkormányzat!D913)</f>
        <v>0</v>
      </c>
      <c r="D21" s="9">
        <f>(Önkormányzat!E913)</f>
        <v>0</v>
      </c>
      <c r="E21" s="9">
        <f>(Önkormányzat!F913)</f>
        <v>0</v>
      </c>
      <c r="F21" s="9">
        <f>(Önkormányzat!G913)</f>
        <v>0</v>
      </c>
      <c r="G21" s="9">
        <f>(Önkormányzat!H913)</f>
        <v>0</v>
      </c>
    </row>
    <row r="22" spans="1:10">
      <c r="A22" s="99">
        <v>16</v>
      </c>
      <c r="B22" s="7" t="s">
        <v>23</v>
      </c>
      <c r="C22" s="9">
        <f>(Önkormányzat!D914)</f>
        <v>22263</v>
      </c>
      <c r="D22" s="9">
        <f>(Önkormányzat!E914)</f>
        <v>28997</v>
      </c>
      <c r="E22" s="9">
        <f>(Önkormányzat!F914)</f>
        <v>51260</v>
      </c>
      <c r="F22" s="9">
        <f>(Önkormányzat!G914)</f>
        <v>0</v>
      </c>
      <c r="G22" s="9">
        <f>(Önkormányzat!H914)</f>
        <v>67293</v>
      </c>
    </row>
    <row r="23" spans="1:10" s="102" customFormat="1">
      <c r="A23" s="100">
        <v>17</v>
      </c>
      <c r="B23" s="101" t="s">
        <v>114</v>
      </c>
      <c r="C23" s="94">
        <f t="shared" ref="C23:E23" si="2">SUM(C18:C22)</f>
        <v>140514</v>
      </c>
      <c r="D23" s="94">
        <f t="shared" si="2"/>
        <v>40288</v>
      </c>
      <c r="E23" s="94">
        <f t="shared" si="2"/>
        <v>180802</v>
      </c>
      <c r="F23" s="94">
        <f t="shared" ref="F23:G23" si="3">SUM(F18:F22)</f>
        <v>99796</v>
      </c>
      <c r="G23" s="94">
        <f t="shared" si="3"/>
        <v>257634</v>
      </c>
    </row>
    <row r="24" spans="1:10">
      <c r="A24" s="99">
        <v>18</v>
      </c>
      <c r="B24" s="7" t="s">
        <v>24</v>
      </c>
      <c r="C24" s="9">
        <f>(Önkormányzat!D915)</f>
        <v>0</v>
      </c>
      <c r="D24" s="9">
        <f>(Önkormányzat!E915)</f>
        <v>0</v>
      </c>
      <c r="E24" s="9">
        <f>(Önkormányzat!F915)</f>
        <v>0</v>
      </c>
      <c r="F24" s="9">
        <f>(Önkormányzat!G915)</f>
        <v>0</v>
      </c>
      <c r="G24" s="9">
        <f>(Önkormányzat!H915)</f>
        <v>0</v>
      </c>
    </row>
    <row r="25" spans="1:10">
      <c r="A25" s="99">
        <v>19</v>
      </c>
      <c r="B25" s="7" t="s">
        <v>25</v>
      </c>
      <c r="C25" s="9">
        <f>(Önkormányzat!D916)</f>
        <v>0</v>
      </c>
      <c r="D25" s="9">
        <f>(Önkormányzat!E916)</f>
        <v>0</v>
      </c>
      <c r="E25" s="9">
        <f>(Önkormányzat!F916)</f>
        <v>0</v>
      </c>
      <c r="F25" s="9">
        <f>(Önkormányzat!G916)</f>
        <v>0</v>
      </c>
      <c r="G25" s="9">
        <f>(Önkormányzat!H916)</f>
        <v>0</v>
      </c>
    </row>
    <row r="26" spans="1:10">
      <c r="A26" s="99">
        <v>20</v>
      </c>
      <c r="B26" s="7" t="s">
        <v>20</v>
      </c>
      <c r="C26" s="9">
        <f>(Önkormányzat!D918)</f>
        <v>0</v>
      </c>
      <c r="D26" s="9">
        <f>(Önkormányzat!E918)</f>
        <v>0</v>
      </c>
      <c r="E26" s="9">
        <f>(Önkormányzat!F918)</f>
        <v>0</v>
      </c>
      <c r="F26" s="9">
        <f>(Önkormányzat!G918)</f>
        <v>0</v>
      </c>
      <c r="G26" s="9">
        <f>(Önkormányzat!H918)</f>
        <v>0</v>
      </c>
    </row>
    <row r="27" spans="1:10" s="102" customFormat="1">
      <c r="A27" s="100">
        <v>21</v>
      </c>
      <c r="B27" s="101" t="s">
        <v>115</v>
      </c>
      <c r="C27" s="94">
        <f>(Önkormányzat!D919)</f>
        <v>373488</v>
      </c>
      <c r="D27" s="94">
        <f>(Önkormányzat!E919)</f>
        <v>93470</v>
      </c>
      <c r="E27" s="94">
        <f>(Önkormányzat!F919)</f>
        <v>466958</v>
      </c>
      <c r="F27" s="94">
        <f>(Önkormányzat!G919)</f>
        <v>343637</v>
      </c>
      <c r="G27" s="94">
        <f>(Önkormányzat!H919)</f>
        <v>501496</v>
      </c>
    </row>
    <row r="28" spans="1:10" s="106" customFormat="1">
      <c r="A28" s="103"/>
      <c r="B28" s="104"/>
      <c r="C28" s="105"/>
      <c r="D28" s="105"/>
      <c r="E28" s="105"/>
      <c r="F28" s="105"/>
      <c r="G28" s="105"/>
    </row>
    <row r="29" spans="1:10">
      <c r="A29" s="95"/>
      <c r="B29" s="98" t="s">
        <v>26</v>
      </c>
      <c r="C29" s="97"/>
      <c r="D29" s="97"/>
      <c r="E29" s="97"/>
      <c r="F29" s="97"/>
      <c r="G29" s="97"/>
    </row>
    <row r="30" spans="1:10">
      <c r="A30" s="99">
        <v>1</v>
      </c>
      <c r="B30" s="7" t="s">
        <v>27</v>
      </c>
      <c r="C30" s="9">
        <f>(Önkormányzat!D921)</f>
        <v>14396</v>
      </c>
      <c r="D30" s="9">
        <f>(Önkormányzat!E921)</f>
        <v>11530</v>
      </c>
      <c r="E30" s="9">
        <f>(Önkormányzat!F921)</f>
        <v>25926</v>
      </c>
      <c r="F30" s="9">
        <f>(Önkormányzat!G921)</f>
        <v>26522</v>
      </c>
      <c r="G30" s="9">
        <f>(Önkormányzat!H921)</f>
        <v>16120</v>
      </c>
      <c r="I30" s="146" t="s">
        <v>694</v>
      </c>
      <c r="J30" s="102">
        <f>SUM(J31:J38)</f>
        <v>31094</v>
      </c>
    </row>
    <row r="31" spans="1:10">
      <c r="A31" s="99">
        <v>2</v>
      </c>
      <c r="B31" s="7" t="s">
        <v>28</v>
      </c>
      <c r="C31" s="9">
        <f>(Önkormányzat!D922)</f>
        <v>48000</v>
      </c>
      <c r="D31" s="9">
        <f>(Önkormányzat!E922)</f>
        <v>0</v>
      </c>
      <c r="E31" s="9">
        <f>(Önkormányzat!F922)</f>
        <v>48000</v>
      </c>
      <c r="F31" s="9">
        <f>(Önkormányzat!G922)</f>
        <v>28627</v>
      </c>
      <c r="G31" s="9">
        <f>(Önkormányzat!H922)</f>
        <v>48000</v>
      </c>
      <c r="I31" s="88" t="s">
        <v>695</v>
      </c>
      <c r="J31" s="88">
        <v>2808</v>
      </c>
    </row>
    <row r="32" spans="1:10">
      <c r="A32" s="99">
        <v>3</v>
      </c>
      <c r="B32" s="7" t="s">
        <v>72</v>
      </c>
      <c r="C32" s="9">
        <f>(Önkormányzat!D923)</f>
        <v>22000</v>
      </c>
      <c r="D32" s="9">
        <f>(Önkormányzat!E923)</f>
        <v>0</v>
      </c>
      <c r="E32" s="9">
        <f>(Önkormányzat!F923)</f>
        <v>22000</v>
      </c>
      <c r="F32" s="9">
        <f>(Önkormányzat!G923)</f>
        <v>21351</v>
      </c>
      <c r="G32" s="9">
        <f>(Önkormányzat!H923)</f>
        <v>22000</v>
      </c>
      <c r="I32" s="88" t="s">
        <v>696</v>
      </c>
      <c r="J32" s="88">
        <v>2162</v>
      </c>
    </row>
    <row r="33" spans="1:10">
      <c r="A33" s="99">
        <v>4</v>
      </c>
      <c r="B33" s="7" t="s">
        <v>203</v>
      </c>
      <c r="C33" s="9">
        <f>(Önkormányzat!D924)</f>
        <v>5700</v>
      </c>
      <c r="D33" s="9">
        <f>(Önkormányzat!E924)</f>
        <v>0</v>
      </c>
      <c r="E33" s="9">
        <f>(Önkormányzat!F924)</f>
        <v>5700</v>
      </c>
      <c r="F33" s="9">
        <f>(Önkormányzat!G924)</f>
        <v>6091</v>
      </c>
      <c r="G33" s="9">
        <f>(Önkormányzat!H924)</f>
        <v>5700</v>
      </c>
      <c r="I33" s="88" t="s">
        <v>697</v>
      </c>
      <c r="J33" s="88">
        <v>13886</v>
      </c>
    </row>
    <row r="34" spans="1:10">
      <c r="A34" s="99">
        <v>5</v>
      </c>
      <c r="B34" s="7" t="s">
        <v>73</v>
      </c>
      <c r="C34" s="9">
        <f>(Önkormányzat!D925)</f>
        <v>14000</v>
      </c>
      <c r="D34" s="9">
        <f>(Önkormányzat!E925)</f>
        <v>0</v>
      </c>
      <c r="E34" s="9">
        <f>(Önkormányzat!F925)</f>
        <v>14000</v>
      </c>
      <c r="F34" s="9">
        <f>(Önkormányzat!G925)</f>
        <v>18650</v>
      </c>
      <c r="G34" s="9">
        <f>(Önkormányzat!H925)</f>
        <v>16000</v>
      </c>
      <c r="I34" s="88" t="s">
        <v>698</v>
      </c>
      <c r="J34" s="88">
        <v>408</v>
      </c>
    </row>
    <row r="35" spans="1:10">
      <c r="A35" s="99">
        <v>6</v>
      </c>
      <c r="B35" s="7" t="s">
        <v>74</v>
      </c>
      <c r="C35" s="9">
        <f>(Önkormányzat!D926)</f>
        <v>13000</v>
      </c>
      <c r="D35" s="9">
        <f>(Önkormányzat!E926)</f>
        <v>0</v>
      </c>
      <c r="E35" s="9">
        <f>(Önkormányzat!F926)</f>
        <v>13000</v>
      </c>
      <c r="F35" s="9">
        <f>(Önkormányzat!G926)</f>
        <v>29170</v>
      </c>
      <c r="G35" s="9">
        <f>(Önkormányzat!H926)</f>
        <v>29000</v>
      </c>
      <c r="I35" s="88" t="s">
        <v>700</v>
      </c>
      <c r="J35" s="88">
        <v>6552</v>
      </c>
    </row>
    <row r="36" spans="1:10">
      <c r="A36" s="99">
        <v>7</v>
      </c>
      <c r="B36" s="7" t="s">
        <v>29</v>
      </c>
      <c r="C36" s="9">
        <f>(Önkormányzat!D927)</f>
        <v>1600</v>
      </c>
      <c r="D36" s="9">
        <f>(Önkormányzat!E927)</f>
        <v>0</v>
      </c>
      <c r="E36" s="9">
        <f>(Önkormányzat!F927)</f>
        <v>1600</v>
      </c>
      <c r="F36" s="9">
        <f>(Önkormányzat!G927)</f>
        <v>1816</v>
      </c>
      <c r="G36" s="9">
        <f>(Önkormányzat!H927)</f>
        <v>1600</v>
      </c>
      <c r="I36" s="88" t="s">
        <v>699</v>
      </c>
      <c r="J36" s="88">
        <v>2379</v>
      </c>
    </row>
    <row r="37" spans="1:10" s="102" customFormat="1">
      <c r="A37" s="100">
        <v>8</v>
      </c>
      <c r="B37" s="101" t="s">
        <v>231</v>
      </c>
      <c r="C37" s="94">
        <f t="shared" ref="C37:E37" si="4">SUM(C31:C36)</f>
        <v>104300</v>
      </c>
      <c r="D37" s="94">
        <f t="shared" si="4"/>
        <v>0</v>
      </c>
      <c r="E37" s="94">
        <f t="shared" si="4"/>
        <v>104300</v>
      </c>
      <c r="F37" s="94">
        <f t="shared" ref="F37:G37" si="5">SUM(F31:F36)</f>
        <v>105705</v>
      </c>
      <c r="G37" s="94">
        <f t="shared" si="5"/>
        <v>122300</v>
      </c>
      <c r="I37" s="88" t="s">
        <v>701</v>
      </c>
      <c r="J37" s="88">
        <v>1339</v>
      </c>
    </row>
    <row r="38" spans="1:10">
      <c r="A38" s="99">
        <v>9</v>
      </c>
      <c r="B38" s="107" t="s">
        <v>77</v>
      </c>
      <c r="C38" s="9">
        <f>(Önkormányzat!D928)</f>
        <v>50</v>
      </c>
      <c r="D38" s="9">
        <f>(Önkormányzat!E928)</f>
        <v>0</v>
      </c>
      <c r="E38" s="9">
        <f>(Önkormányzat!F928)</f>
        <v>50</v>
      </c>
      <c r="F38" s="9">
        <f>(Önkormányzat!G928)</f>
        <v>0</v>
      </c>
      <c r="G38" s="9">
        <f>(Önkormányzat!H928)</f>
        <v>50</v>
      </c>
      <c r="I38" s="88" t="s">
        <v>702</v>
      </c>
      <c r="J38" s="88">
        <v>1560</v>
      </c>
    </row>
    <row r="39" spans="1:10">
      <c r="A39" s="99">
        <v>10</v>
      </c>
      <c r="B39" s="107" t="s">
        <v>30</v>
      </c>
      <c r="C39" s="9">
        <f>(Önkormányzat!D929)</f>
        <v>0</v>
      </c>
      <c r="D39" s="9">
        <f>(Önkormányzat!E929)</f>
        <v>0</v>
      </c>
      <c r="E39" s="9">
        <f>(Önkormányzat!F929)</f>
        <v>0</v>
      </c>
      <c r="F39" s="9">
        <f>(Önkormányzat!G929)</f>
        <v>0</v>
      </c>
      <c r="G39" s="9">
        <f>(Önkormányzat!H929)</f>
        <v>0</v>
      </c>
    </row>
    <row r="40" spans="1:10">
      <c r="A40" s="99">
        <v>11</v>
      </c>
      <c r="B40" s="7" t="s">
        <v>75</v>
      </c>
      <c r="C40" s="9">
        <f>(Önkormányzat!D930)</f>
        <v>3300</v>
      </c>
      <c r="D40" s="9">
        <f>(Önkormányzat!E930)</f>
        <v>0</v>
      </c>
      <c r="E40" s="9">
        <f>(Önkormányzat!F930)</f>
        <v>3300</v>
      </c>
      <c r="F40" s="9">
        <f>(Önkormányzat!G930)</f>
        <v>3702</v>
      </c>
      <c r="G40" s="9">
        <f>(Önkormányzat!H930)</f>
        <v>3300</v>
      </c>
    </row>
    <row r="41" spans="1:10">
      <c r="A41" s="99">
        <v>12</v>
      </c>
      <c r="B41" s="7" t="s">
        <v>31</v>
      </c>
      <c r="C41" s="9">
        <f>(Önkormányzat!D931)</f>
        <v>61591</v>
      </c>
      <c r="D41" s="9">
        <f>(Önkormányzat!E931)</f>
        <v>15763</v>
      </c>
      <c r="E41" s="9">
        <f>(Önkormányzat!F931)</f>
        <v>77354</v>
      </c>
      <c r="F41" s="9">
        <f>(Önkormányzat!G931)</f>
        <v>77319</v>
      </c>
      <c r="G41" s="9">
        <f>(Önkormányzat!H931)</f>
        <v>56563</v>
      </c>
    </row>
    <row r="42" spans="1:10">
      <c r="A42" s="99">
        <v>13</v>
      </c>
      <c r="B42" s="7" t="s">
        <v>109</v>
      </c>
      <c r="C42" s="9">
        <f>(Önkormányzat!D932)</f>
        <v>13005</v>
      </c>
      <c r="D42" s="9">
        <f>(Önkormányzat!E932)</f>
        <v>15187</v>
      </c>
      <c r="E42" s="9">
        <f>(Önkormányzat!F932)</f>
        <v>28192</v>
      </c>
      <c r="F42" s="9">
        <f>(Önkormányzat!G932)</f>
        <v>12350</v>
      </c>
      <c r="G42" s="9">
        <f>(Önkormányzat!H932)</f>
        <v>31094</v>
      </c>
    </row>
    <row r="43" spans="1:10">
      <c r="A43" s="99">
        <v>14</v>
      </c>
      <c r="B43" s="7" t="s">
        <v>110</v>
      </c>
      <c r="C43" s="9">
        <f>(Önkormányzat!D933)</f>
        <v>50</v>
      </c>
      <c r="D43" s="9">
        <f>(Önkormányzat!E933)</f>
        <v>0</v>
      </c>
      <c r="E43" s="9">
        <f>(Önkormányzat!F933)</f>
        <v>50</v>
      </c>
      <c r="F43" s="9">
        <f>(Önkormányzat!G933)</f>
        <v>2443</v>
      </c>
      <c r="G43" s="9">
        <f>(Önkormányzat!H933)</f>
        <v>0</v>
      </c>
    </row>
    <row r="44" spans="1:10">
      <c r="A44" s="99">
        <v>15</v>
      </c>
      <c r="B44" s="7" t="s">
        <v>32</v>
      </c>
      <c r="C44" s="9">
        <f>(Önkormányzat!D934)</f>
        <v>0</v>
      </c>
      <c r="D44" s="9">
        <f>(Önkormányzat!E934)</f>
        <v>0</v>
      </c>
      <c r="E44" s="9">
        <f>(Önkormányzat!F934)</f>
        <v>0</v>
      </c>
      <c r="F44" s="9">
        <f>(Önkormányzat!G934)</f>
        <v>0</v>
      </c>
      <c r="G44" s="9">
        <f>(Önkormányzat!H934)</f>
        <v>0</v>
      </c>
    </row>
    <row r="45" spans="1:10">
      <c r="A45" s="99">
        <v>16</v>
      </c>
      <c r="B45" s="7" t="s">
        <v>99</v>
      </c>
      <c r="C45" s="9">
        <f>(Önkormányzat!D935)</f>
        <v>569</v>
      </c>
      <c r="D45" s="9">
        <f>(Önkormányzat!E935)</f>
        <v>0</v>
      </c>
      <c r="E45" s="9">
        <f>(Önkormányzat!F935)</f>
        <v>569</v>
      </c>
      <c r="F45" s="9">
        <f>(Önkormányzat!G935)</f>
        <v>0</v>
      </c>
      <c r="G45" s="9">
        <f>(Önkormányzat!H935)</f>
        <v>569</v>
      </c>
    </row>
    <row r="46" spans="1:10">
      <c r="A46" s="99">
        <v>17</v>
      </c>
      <c r="B46" s="15" t="s">
        <v>557</v>
      </c>
      <c r="C46" s="9">
        <f>(Önkormányzat!D936)</f>
        <v>0</v>
      </c>
      <c r="D46" s="9">
        <f>(Önkormányzat!E936)</f>
        <v>0</v>
      </c>
      <c r="E46" s="9">
        <f>(Önkormányzat!F936)</f>
        <v>0</v>
      </c>
      <c r="F46" s="9">
        <f>(Önkormányzat!G936)</f>
        <v>2263</v>
      </c>
      <c r="G46" s="9">
        <f>(Önkormányzat!H936)</f>
        <v>0</v>
      </c>
    </row>
    <row r="47" spans="1:10" s="102" customFormat="1">
      <c r="A47" s="100">
        <v>18</v>
      </c>
      <c r="B47" s="101" t="s">
        <v>232</v>
      </c>
      <c r="C47" s="94">
        <f>(Önkormányzat!D937)</f>
        <v>197261</v>
      </c>
      <c r="D47" s="94">
        <f>(Önkormányzat!E937)</f>
        <v>42480</v>
      </c>
      <c r="E47" s="94">
        <f>(Önkormányzat!F937)</f>
        <v>239741</v>
      </c>
      <c r="F47" s="94">
        <f>(Önkormányzat!G937)</f>
        <v>230304</v>
      </c>
      <c r="G47" s="94">
        <f>(Önkormányzat!H937)</f>
        <v>229996</v>
      </c>
    </row>
    <row r="48" spans="1:10">
      <c r="A48" s="99">
        <v>19</v>
      </c>
      <c r="B48" s="107" t="s">
        <v>34</v>
      </c>
      <c r="C48" s="9">
        <f>(Önkormányzat!D939)</f>
        <v>0</v>
      </c>
      <c r="D48" s="9">
        <f>(Önkormányzat!E939)</f>
        <v>38000</v>
      </c>
      <c r="E48" s="9">
        <f>(Önkormányzat!F939)</f>
        <v>38000</v>
      </c>
      <c r="F48" s="9">
        <f>(Önkormányzat!G939)</f>
        <v>38000</v>
      </c>
      <c r="G48" s="9">
        <f>(Önkormányzat!H939)</f>
        <v>0</v>
      </c>
      <c r="I48" s="146" t="s">
        <v>703</v>
      </c>
      <c r="J48" s="102">
        <f>SUM(J49:J53)</f>
        <v>167532</v>
      </c>
    </row>
    <row r="49" spans="1:10">
      <c r="A49" s="99">
        <v>20</v>
      </c>
      <c r="B49" s="107" t="s">
        <v>11</v>
      </c>
      <c r="C49" s="9">
        <f>(Önkormányzat!D940)</f>
        <v>0</v>
      </c>
      <c r="D49" s="9">
        <f>(Önkormányzat!E940)</f>
        <v>0</v>
      </c>
      <c r="E49" s="9">
        <f>(Önkormányzat!F940)</f>
        <v>0</v>
      </c>
      <c r="F49" s="9">
        <f>(Önkormányzat!G940)</f>
        <v>0</v>
      </c>
      <c r="G49" s="9">
        <f>(Önkormányzat!H940)</f>
        <v>0</v>
      </c>
      <c r="I49" s="88" t="s">
        <v>704</v>
      </c>
      <c r="J49" s="88">
        <v>8975</v>
      </c>
    </row>
    <row r="50" spans="1:10">
      <c r="A50" s="99">
        <v>21</v>
      </c>
      <c r="B50" s="15" t="s">
        <v>375</v>
      </c>
      <c r="C50" s="9">
        <f>(Önkormányzat!D941)</f>
        <v>0</v>
      </c>
      <c r="D50" s="9">
        <f>(Önkormányzat!E941)</f>
        <v>0</v>
      </c>
      <c r="E50" s="9">
        <f>(Önkormányzat!F941)</f>
        <v>0</v>
      </c>
      <c r="F50" s="9">
        <f>(Önkormányzat!G941)</f>
        <v>0</v>
      </c>
      <c r="G50" s="9">
        <f>(Önkormányzat!H941)</f>
        <v>0</v>
      </c>
      <c r="I50" s="88" t="s">
        <v>706</v>
      </c>
      <c r="J50" s="88">
        <v>129195</v>
      </c>
    </row>
    <row r="51" spans="1:10">
      <c r="A51" s="99">
        <v>22</v>
      </c>
      <c r="B51" s="7" t="s">
        <v>111</v>
      </c>
      <c r="C51" s="9">
        <f>(Önkormányzat!D942)</f>
        <v>10119</v>
      </c>
      <c r="D51" s="9">
        <f>(Önkormányzat!E942)</f>
        <v>12990</v>
      </c>
      <c r="E51" s="9">
        <f>(Önkormányzat!F942)</f>
        <v>23109</v>
      </c>
      <c r="F51" s="9">
        <f>(Önkormányzat!G942)</f>
        <v>17347</v>
      </c>
      <c r="G51" s="9">
        <f>(Önkormányzat!H942)</f>
        <v>167532</v>
      </c>
      <c r="I51" s="88" t="s">
        <v>707</v>
      </c>
      <c r="J51" s="88">
        <v>4990</v>
      </c>
    </row>
    <row r="52" spans="1:10">
      <c r="A52" s="99">
        <v>23</v>
      </c>
      <c r="B52" s="7" t="s">
        <v>112</v>
      </c>
      <c r="C52" s="9">
        <f>(Önkormányzat!D943)</f>
        <v>0</v>
      </c>
      <c r="D52" s="9">
        <f>(Önkormányzat!E943)</f>
        <v>0</v>
      </c>
      <c r="E52" s="9">
        <f>(Önkormányzat!F943)</f>
        <v>0</v>
      </c>
      <c r="F52" s="9">
        <f>(Önkormányzat!G943)</f>
        <v>0</v>
      </c>
      <c r="G52" s="9">
        <f>(Önkormányzat!H943)</f>
        <v>0</v>
      </c>
      <c r="I52" s="88" t="s">
        <v>708</v>
      </c>
      <c r="J52" s="88">
        <v>1144</v>
      </c>
    </row>
    <row r="53" spans="1:10">
      <c r="A53" s="99">
        <v>24</v>
      </c>
      <c r="B53" s="7" t="s">
        <v>100</v>
      </c>
      <c r="C53" s="9">
        <f>(Önkormányzat!D944)</f>
        <v>90</v>
      </c>
      <c r="D53" s="9">
        <f>(Önkormányzat!E944)</f>
        <v>0</v>
      </c>
      <c r="E53" s="9">
        <f>(Önkormányzat!F944)</f>
        <v>90</v>
      </c>
      <c r="F53" s="9">
        <f>(Önkormányzat!G944)</f>
        <v>5</v>
      </c>
      <c r="G53" s="9">
        <f>(Önkormányzat!H944)</f>
        <v>85</v>
      </c>
      <c r="I53" s="88" t="s">
        <v>709</v>
      </c>
      <c r="J53" s="88">
        <v>23228</v>
      </c>
    </row>
    <row r="54" spans="1:10">
      <c r="A54" s="99">
        <v>25</v>
      </c>
      <c r="B54" s="7" t="s">
        <v>35</v>
      </c>
      <c r="C54" s="9">
        <f>(Önkormányzat!D945)</f>
        <v>166018</v>
      </c>
      <c r="D54" s="9">
        <f>(Önkormányzat!E945)</f>
        <v>0</v>
      </c>
      <c r="E54" s="9">
        <f>(Önkormányzat!F945)</f>
        <v>166018</v>
      </c>
      <c r="F54" s="9">
        <f>(Önkormányzat!G945)</f>
        <v>166018</v>
      </c>
      <c r="G54" s="9">
        <f>(Önkormányzat!H945)</f>
        <v>103883</v>
      </c>
    </row>
    <row r="55" spans="1:10" s="102" customFormat="1">
      <c r="A55" s="99">
        <v>26</v>
      </c>
      <c r="B55" s="101" t="s">
        <v>376</v>
      </c>
      <c r="C55" s="94">
        <f>(Önkormányzat!D946)</f>
        <v>176227</v>
      </c>
      <c r="D55" s="94">
        <f>(Önkormányzat!E946)</f>
        <v>50990</v>
      </c>
      <c r="E55" s="94">
        <f>(Önkormányzat!F946)</f>
        <v>227217</v>
      </c>
      <c r="F55" s="94">
        <f>(Önkormányzat!G946)</f>
        <v>221370</v>
      </c>
      <c r="G55" s="94">
        <f>(Önkormányzat!H946)</f>
        <v>271500</v>
      </c>
    </row>
    <row r="56" spans="1:10">
      <c r="A56" s="99">
        <v>27</v>
      </c>
      <c r="B56" s="7" t="s">
        <v>33</v>
      </c>
      <c r="C56" s="9">
        <f>(Önkormányzat!D947)</f>
        <v>0</v>
      </c>
      <c r="D56" s="9">
        <f>(Önkormányzat!E947)</f>
        <v>0</v>
      </c>
      <c r="E56" s="9">
        <f>(Önkormányzat!F947)</f>
        <v>0</v>
      </c>
      <c r="F56" s="9">
        <f>(Önkormányzat!G947)</f>
        <v>0</v>
      </c>
      <c r="G56" s="9">
        <f>(Önkormányzat!H947)</f>
        <v>0</v>
      </c>
    </row>
    <row r="57" spans="1:10" s="102" customFormat="1">
      <c r="A57" s="99">
        <v>28</v>
      </c>
      <c r="B57" s="101" t="s">
        <v>377</v>
      </c>
      <c r="C57" s="94">
        <f>(Önkormányzat!D948)</f>
        <v>373488</v>
      </c>
      <c r="D57" s="94">
        <f>(Önkormányzat!E948)</f>
        <v>93470</v>
      </c>
      <c r="E57" s="94">
        <f>(Önkormányzat!F948)</f>
        <v>466958</v>
      </c>
      <c r="F57" s="94">
        <f>(Önkormányzat!G948)</f>
        <v>451674</v>
      </c>
      <c r="G57" s="94">
        <f>(Önkormányzat!H948)</f>
        <v>501496</v>
      </c>
    </row>
    <row r="58" spans="1:10" s="108" customFormat="1">
      <c r="C58" s="109"/>
      <c r="D58" s="109"/>
      <c r="E58" s="109"/>
      <c r="F58" s="109"/>
      <c r="G58" s="109"/>
    </row>
    <row r="59" spans="1:10" s="10" customFormat="1">
      <c r="A59" s="20"/>
      <c r="B59" s="88"/>
      <c r="C59" s="12"/>
      <c r="D59" s="12"/>
      <c r="E59" s="12"/>
      <c r="F59" s="12"/>
      <c r="G59" s="12"/>
    </row>
    <row r="60" spans="1:10" s="10" customFormat="1">
      <c r="A60" s="20"/>
      <c r="B60" s="88"/>
      <c r="C60" s="12"/>
      <c r="D60" s="12"/>
      <c r="E60" s="12"/>
      <c r="F60" s="12"/>
      <c r="G60" s="12"/>
    </row>
    <row r="61" spans="1:10" s="10" customFormat="1">
      <c r="A61" s="20"/>
      <c r="B61" s="88"/>
      <c r="C61" s="12"/>
      <c r="D61" s="12"/>
      <c r="E61" s="12"/>
      <c r="F61" s="12"/>
      <c r="G61" s="12"/>
    </row>
    <row r="62" spans="1:10" s="10" customFormat="1">
      <c r="A62" s="20"/>
      <c r="B62" s="88"/>
      <c r="C62" s="12"/>
      <c r="D62" s="12"/>
      <c r="E62" s="12"/>
      <c r="F62" s="12"/>
      <c r="G62" s="12"/>
    </row>
  </sheetData>
  <mergeCells count="2">
    <mergeCell ref="A2:G2"/>
    <mergeCell ref="A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2020.évi költségvetés 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Munka1"/>
  <dimension ref="A1:IW953"/>
  <sheetViews>
    <sheetView zoomScaleNormal="100" workbookViewId="0">
      <selection activeCell="C3" sqref="C3"/>
    </sheetView>
  </sheetViews>
  <sheetFormatPr defaultRowHeight="11.25"/>
  <cols>
    <col min="1" max="2" width="7.5703125" style="59" customWidth="1"/>
    <col min="3" max="3" width="49.28515625" style="10" customWidth="1"/>
    <col min="4" max="8" width="9.85546875" style="12" customWidth="1"/>
    <col min="9" max="9" width="10.5703125" style="12" customWidth="1"/>
    <col min="10" max="10" width="18.5703125" style="10" customWidth="1"/>
    <col min="11" max="11" width="23.28515625" style="10" customWidth="1"/>
    <col min="12" max="12" width="10" style="10" customWidth="1"/>
    <col min="13" max="13" width="13.5703125" style="10" customWidth="1"/>
    <col min="14" max="14" width="29.5703125" style="10" customWidth="1"/>
    <col min="15" max="16384" width="9.140625" style="10"/>
  </cols>
  <sheetData>
    <row r="1" spans="1:15">
      <c r="C1" s="10" t="s">
        <v>714</v>
      </c>
    </row>
    <row r="2" spans="1:15">
      <c r="C2" s="10" t="s">
        <v>715</v>
      </c>
    </row>
    <row r="4" spans="1:15" s="1" customFormat="1">
      <c r="A4" s="152" t="s">
        <v>116</v>
      </c>
      <c r="B4" s="152"/>
      <c r="C4" s="152"/>
      <c r="D4" s="152"/>
      <c r="E4" s="152"/>
      <c r="F4" s="152"/>
      <c r="G4" s="152"/>
      <c r="H4" s="152"/>
      <c r="I4" s="138"/>
      <c r="L4" s="2"/>
    </row>
    <row r="5" spans="1:15" s="3" customFormat="1">
      <c r="A5" s="150" t="s">
        <v>681</v>
      </c>
      <c r="B5" s="150"/>
      <c r="C5" s="150"/>
      <c r="D5" s="150"/>
      <c r="E5" s="150"/>
      <c r="F5" s="150"/>
      <c r="G5" s="150"/>
      <c r="H5" s="150"/>
      <c r="I5" s="136"/>
      <c r="L5" s="2"/>
    </row>
    <row r="6" spans="1:15" s="1" customFormat="1" ht="35.25" customHeight="1">
      <c r="A6" s="54"/>
      <c r="B6" s="54"/>
      <c r="D6" s="41" t="s">
        <v>599</v>
      </c>
      <c r="E6" s="41" t="s">
        <v>600</v>
      </c>
      <c r="F6" s="41" t="s">
        <v>601</v>
      </c>
      <c r="G6" s="41" t="s">
        <v>602</v>
      </c>
      <c r="H6" s="41" t="s">
        <v>653</v>
      </c>
      <c r="I6" s="110"/>
      <c r="K6" s="3"/>
      <c r="L6" s="3"/>
      <c r="M6" s="3"/>
      <c r="N6" s="2"/>
    </row>
    <row r="7" spans="1:15" s="1" customFormat="1">
      <c r="A7" s="54" t="s">
        <v>270</v>
      </c>
      <c r="B7" s="54"/>
      <c r="D7" s="5"/>
      <c r="E7" s="5"/>
      <c r="F7" s="5"/>
      <c r="G7" s="5"/>
      <c r="H7" s="5"/>
      <c r="I7" s="5"/>
      <c r="L7" s="2"/>
    </row>
    <row r="8" spans="1:15" s="1" customFormat="1">
      <c r="A8" s="54" t="s">
        <v>269</v>
      </c>
      <c r="B8" s="54"/>
      <c r="D8" s="5"/>
      <c r="E8" s="5"/>
      <c r="F8" s="5"/>
      <c r="G8" s="5"/>
      <c r="H8" s="5"/>
      <c r="I8" s="5"/>
      <c r="L8" s="2"/>
    </row>
    <row r="9" spans="1:15" s="1" customFormat="1">
      <c r="A9" s="55" t="s">
        <v>53</v>
      </c>
      <c r="B9" s="55"/>
      <c r="D9" s="5"/>
      <c r="E9" s="5"/>
      <c r="F9" s="5"/>
      <c r="G9" s="5"/>
      <c r="H9" s="5"/>
      <c r="I9" s="5"/>
      <c r="L9" s="2"/>
      <c r="O9" s="32"/>
    </row>
    <row r="10" spans="1:15" s="89" customFormat="1">
      <c r="A10" s="57" t="s">
        <v>260</v>
      </c>
      <c r="B10" s="57" t="s">
        <v>260</v>
      </c>
      <c r="C10" s="8" t="s">
        <v>336</v>
      </c>
      <c r="D10" s="9"/>
      <c r="E10" s="9"/>
      <c r="F10" s="9">
        <f>SUM(D10:E10)</f>
        <v>0</v>
      </c>
      <c r="G10" s="9">
        <v>106</v>
      </c>
      <c r="H10" s="9">
        <v>800</v>
      </c>
      <c r="I10" s="12" t="s">
        <v>395</v>
      </c>
      <c r="J10" s="91"/>
      <c r="O10" s="90"/>
    </row>
    <row r="11" spans="1:15" s="89" customFormat="1">
      <c r="A11" s="57" t="s">
        <v>260</v>
      </c>
      <c r="B11" s="57"/>
      <c r="C11" s="8" t="s">
        <v>656</v>
      </c>
      <c r="D11" s="9"/>
      <c r="E11" s="9"/>
      <c r="F11" s="9"/>
      <c r="G11" s="9">
        <v>260</v>
      </c>
      <c r="H11" s="9"/>
      <c r="I11" s="12"/>
      <c r="J11" s="91"/>
      <c r="O11" s="90"/>
    </row>
    <row r="12" spans="1:15">
      <c r="A12" s="57" t="s">
        <v>398</v>
      </c>
      <c r="B12" s="57" t="s">
        <v>398</v>
      </c>
      <c r="C12" s="8" t="s">
        <v>92</v>
      </c>
      <c r="D12" s="9"/>
      <c r="E12" s="9"/>
      <c r="F12" s="9">
        <f t="shared" ref="F12:F13" si="0">SUM(D12:E12)</f>
        <v>0</v>
      </c>
      <c r="G12" s="9">
        <v>84</v>
      </c>
      <c r="H12" s="9">
        <v>216</v>
      </c>
      <c r="I12" s="12" t="s">
        <v>395</v>
      </c>
      <c r="J12" s="12"/>
      <c r="O12" s="32"/>
    </row>
    <row r="13" spans="1:15">
      <c r="A13" s="57" t="s">
        <v>415</v>
      </c>
      <c r="B13" s="57" t="s">
        <v>415</v>
      </c>
      <c r="C13" s="8" t="s">
        <v>554</v>
      </c>
      <c r="D13" s="9">
        <v>502</v>
      </c>
      <c r="E13" s="9"/>
      <c r="F13" s="9">
        <f t="shared" si="0"/>
        <v>502</v>
      </c>
      <c r="G13" s="9">
        <v>502</v>
      </c>
      <c r="H13" s="9"/>
      <c r="I13" s="12" t="s">
        <v>395</v>
      </c>
      <c r="J13" s="12" t="s">
        <v>585</v>
      </c>
      <c r="O13" s="32"/>
    </row>
    <row r="14" spans="1:15" s="3" customFormat="1">
      <c r="A14" s="92"/>
      <c r="B14" s="92"/>
      <c r="C14" s="93" t="s">
        <v>88</v>
      </c>
      <c r="D14" s="94">
        <f t="shared" ref="D14:F14" si="1">SUM(D10:D13)</f>
        <v>502</v>
      </c>
      <c r="E14" s="94">
        <f t="shared" si="1"/>
        <v>0</v>
      </c>
      <c r="F14" s="94">
        <f t="shared" si="1"/>
        <v>502</v>
      </c>
      <c r="G14" s="94">
        <f>SUM(G10:G13)</f>
        <v>952</v>
      </c>
      <c r="H14" s="94">
        <f>SUM(H10:H13)</f>
        <v>1016</v>
      </c>
      <c r="I14" s="19"/>
      <c r="O14" s="32"/>
    </row>
    <row r="15" spans="1:15" s="3" customFormat="1">
      <c r="A15" s="65"/>
      <c r="B15" s="65"/>
      <c r="C15" s="18"/>
      <c r="D15" s="19"/>
      <c r="E15" s="19"/>
      <c r="F15" s="19"/>
      <c r="G15" s="19"/>
      <c r="H15" s="19"/>
      <c r="I15" s="19"/>
      <c r="O15" s="32"/>
    </row>
    <row r="16" spans="1:15" s="3" customFormat="1">
      <c r="A16" s="65"/>
      <c r="B16" s="65"/>
      <c r="C16" s="18"/>
      <c r="D16" s="19"/>
      <c r="E16" s="19"/>
      <c r="F16" s="19"/>
      <c r="G16" s="19"/>
      <c r="H16" s="19"/>
      <c r="I16" s="19"/>
      <c r="O16" s="32"/>
    </row>
    <row r="17" spans="1:15" s="1" customFormat="1">
      <c r="A17" s="54" t="s">
        <v>579</v>
      </c>
      <c r="B17" s="54"/>
      <c r="D17" s="5"/>
      <c r="E17" s="5"/>
      <c r="F17" s="5"/>
      <c r="G17" s="5"/>
      <c r="H17" s="5"/>
      <c r="I17" s="5"/>
      <c r="J17" s="2"/>
      <c r="K17" s="2"/>
      <c r="L17" s="2"/>
      <c r="O17" s="32"/>
    </row>
    <row r="18" spans="1:15" s="70" customFormat="1" ht="12.75" customHeight="1">
      <c r="A18" s="67" t="s">
        <v>269</v>
      </c>
      <c r="B18" s="67"/>
      <c r="C18" s="68"/>
      <c r="D18" s="69"/>
      <c r="E18" s="69"/>
      <c r="F18" s="69"/>
      <c r="G18" s="69"/>
      <c r="H18" s="69"/>
      <c r="I18" s="69"/>
    </row>
    <row r="19" spans="1:15" s="1" customFormat="1">
      <c r="A19" s="55" t="s">
        <v>53</v>
      </c>
      <c r="B19" s="55"/>
      <c r="D19" s="5"/>
      <c r="E19" s="5"/>
      <c r="F19" s="5"/>
      <c r="G19" s="5"/>
      <c r="H19" s="5"/>
      <c r="I19" s="5"/>
      <c r="L19" s="2"/>
      <c r="O19" s="32"/>
    </row>
    <row r="20" spans="1:15" ht="12" customHeight="1">
      <c r="A20" s="56" t="s">
        <v>617</v>
      </c>
      <c r="B20" s="56" t="s">
        <v>617</v>
      </c>
      <c r="C20" s="8" t="s">
        <v>621</v>
      </c>
      <c r="D20" s="9"/>
      <c r="E20" s="9">
        <v>14214</v>
      </c>
      <c r="F20" s="9">
        <f>SUM(D20:E20)</f>
        <v>14214</v>
      </c>
      <c r="G20" s="9">
        <v>14214</v>
      </c>
      <c r="H20" s="9">
        <v>0</v>
      </c>
      <c r="I20" s="12" t="s">
        <v>395</v>
      </c>
      <c r="O20" s="32"/>
    </row>
    <row r="21" spans="1:15" ht="12" customHeight="1">
      <c r="A21" s="56" t="s">
        <v>258</v>
      </c>
      <c r="B21" s="56" t="s">
        <v>258</v>
      </c>
      <c r="C21" s="8" t="s">
        <v>580</v>
      </c>
      <c r="D21" s="9">
        <v>14134</v>
      </c>
      <c r="E21" s="9">
        <v>-14134</v>
      </c>
      <c r="F21" s="9">
        <f>SUM(D21:E21)</f>
        <v>0</v>
      </c>
      <c r="G21" s="9"/>
      <c r="H21" s="9">
        <v>0</v>
      </c>
      <c r="I21" s="12" t="s">
        <v>395</v>
      </c>
      <c r="O21" s="32"/>
    </row>
    <row r="22" spans="1:15" ht="12" customHeight="1">
      <c r="A22" s="57" t="s">
        <v>399</v>
      </c>
      <c r="B22" s="57" t="s">
        <v>399</v>
      </c>
      <c r="C22" s="8" t="s">
        <v>137</v>
      </c>
      <c r="D22" s="9">
        <v>3817</v>
      </c>
      <c r="E22" s="9">
        <v>-3817</v>
      </c>
      <c r="F22" s="9">
        <f>SUM(D22:E22)</f>
        <v>0</v>
      </c>
      <c r="G22" s="9"/>
      <c r="H22" s="9">
        <v>0</v>
      </c>
      <c r="I22" s="12" t="s">
        <v>395</v>
      </c>
      <c r="O22" s="32"/>
    </row>
    <row r="23" spans="1:15" ht="12" customHeight="1">
      <c r="A23" s="57" t="s">
        <v>260</v>
      </c>
      <c r="B23" s="57"/>
      <c r="C23" s="8" t="s">
        <v>643</v>
      </c>
      <c r="D23" s="9"/>
      <c r="E23" s="9"/>
      <c r="F23" s="9"/>
      <c r="G23" s="9">
        <v>450</v>
      </c>
      <c r="H23" s="9">
        <v>0</v>
      </c>
      <c r="I23" s="12" t="s">
        <v>395</v>
      </c>
      <c r="O23" s="32"/>
    </row>
    <row r="24" spans="1:15" ht="12" customHeight="1">
      <c r="A24" s="57" t="s">
        <v>415</v>
      </c>
      <c r="B24" s="57"/>
      <c r="C24" s="8" t="s">
        <v>620</v>
      </c>
      <c r="D24" s="9"/>
      <c r="E24" s="9">
        <v>3838</v>
      </c>
      <c r="F24" s="9">
        <f>SUM(D24:E24)</f>
        <v>3838</v>
      </c>
      <c r="G24" s="9">
        <v>3838</v>
      </c>
      <c r="H24" s="9">
        <v>0</v>
      </c>
      <c r="I24" s="12" t="s">
        <v>395</v>
      </c>
      <c r="O24" s="32"/>
    </row>
    <row r="25" spans="1:15" s="3" customFormat="1">
      <c r="A25" s="58"/>
      <c r="B25" s="58"/>
      <c r="C25" s="13" t="s">
        <v>88</v>
      </c>
      <c r="D25" s="14">
        <f>SUM(D20:D24)</f>
        <v>17951</v>
      </c>
      <c r="E25" s="14">
        <f t="shared" ref="E25:G25" si="2">SUM(E20:E24)</f>
        <v>101</v>
      </c>
      <c r="F25" s="14">
        <f t="shared" si="2"/>
        <v>18052</v>
      </c>
      <c r="G25" s="14">
        <f t="shared" si="2"/>
        <v>18502</v>
      </c>
      <c r="H25" s="14">
        <f t="shared" ref="H25" si="3">SUM(H20:H24)</f>
        <v>0</v>
      </c>
      <c r="I25" s="6"/>
      <c r="O25" s="32"/>
    </row>
    <row r="26" spans="1:15" s="3" customFormat="1">
      <c r="A26" s="65"/>
      <c r="B26" s="65"/>
      <c r="C26" s="18"/>
      <c r="D26" s="19"/>
      <c r="E26" s="19"/>
      <c r="F26" s="19"/>
      <c r="G26" s="19"/>
      <c r="H26" s="19"/>
      <c r="I26" s="19"/>
      <c r="O26" s="32"/>
    </row>
    <row r="27" spans="1:15" s="3" customFormat="1">
      <c r="A27" s="65"/>
      <c r="B27" s="65"/>
      <c r="C27" s="18"/>
      <c r="D27" s="19"/>
      <c r="E27" s="19"/>
      <c r="F27" s="19"/>
      <c r="G27" s="19"/>
      <c r="H27" s="19"/>
      <c r="I27" s="19"/>
      <c r="O27" s="32"/>
    </row>
    <row r="28" spans="1:15" s="1" customFormat="1">
      <c r="A28" s="54" t="s">
        <v>579</v>
      </c>
      <c r="B28" s="54"/>
      <c r="D28" s="5"/>
      <c r="E28" s="5"/>
      <c r="F28" s="5"/>
      <c r="G28" s="5"/>
      <c r="H28" s="5"/>
      <c r="I28" s="5"/>
      <c r="J28" s="2"/>
      <c r="K28" s="2"/>
      <c r="L28" s="2"/>
      <c r="O28" s="32"/>
    </row>
    <row r="29" spans="1:15" s="70" customFormat="1" ht="12.75" customHeight="1">
      <c r="A29" s="67" t="s">
        <v>269</v>
      </c>
      <c r="B29" s="67"/>
      <c r="C29" s="68"/>
      <c r="D29" s="69"/>
      <c r="E29" s="69"/>
      <c r="F29" s="69"/>
      <c r="G29" s="69"/>
      <c r="H29" s="69"/>
      <c r="I29" s="69"/>
    </row>
    <row r="30" spans="1:15" s="1" customFormat="1">
      <c r="A30" s="55" t="s">
        <v>51</v>
      </c>
      <c r="B30" s="55"/>
      <c r="D30" s="5"/>
      <c r="E30" s="5"/>
      <c r="F30" s="5"/>
      <c r="G30" s="5"/>
      <c r="H30" s="5"/>
      <c r="I30" s="5"/>
      <c r="L30" s="2"/>
      <c r="O30" s="32"/>
    </row>
    <row r="31" spans="1:15" ht="12" customHeight="1">
      <c r="A31" s="56" t="s">
        <v>437</v>
      </c>
      <c r="B31" s="56" t="s">
        <v>437</v>
      </c>
      <c r="C31" s="8" t="s">
        <v>581</v>
      </c>
      <c r="D31" s="9">
        <v>8975</v>
      </c>
      <c r="E31" s="9"/>
      <c r="F31" s="9">
        <f>SUM(D31:E31)</f>
        <v>8975</v>
      </c>
      <c r="G31" s="9"/>
      <c r="H31" s="9">
        <v>8975</v>
      </c>
      <c r="I31" s="12" t="s">
        <v>395</v>
      </c>
      <c r="O31" s="32"/>
    </row>
    <row r="32" spans="1:15" s="3" customFormat="1">
      <c r="A32" s="58"/>
      <c r="B32" s="58"/>
      <c r="C32" s="13" t="s">
        <v>63</v>
      </c>
      <c r="D32" s="14">
        <f t="shared" ref="D32:F32" si="4">SUM(D31:D31)</f>
        <v>8975</v>
      </c>
      <c r="E32" s="14">
        <f t="shared" si="4"/>
        <v>0</v>
      </c>
      <c r="F32" s="14">
        <f t="shared" si="4"/>
        <v>8975</v>
      </c>
      <c r="G32" s="14">
        <f t="shared" ref="G32:H32" si="5">SUM(G31:G31)</f>
        <v>0</v>
      </c>
      <c r="H32" s="14">
        <f t="shared" si="5"/>
        <v>8975</v>
      </c>
      <c r="I32" s="6"/>
      <c r="O32" s="32"/>
    </row>
    <row r="33" spans="1:15" s="3" customFormat="1">
      <c r="A33" s="55"/>
      <c r="B33" s="55"/>
      <c r="D33" s="6"/>
      <c r="E33" s="6"/>
      <c r="F33" s="6"/>
      <c r="G33" s="6"/>
      <c r="H33" s="6"/>
      <c r="I33" s="6"/>
      <c r="O33" s="32"/>
    </row>
    <row r="34" spans="1:15" s="3" customFormat="1">
      <c r="A34" s="55"/>
      <c r="B34" s="55"/>
      <c r="D34" s="6"/>
      <c r="E34" s="6"/>
      <c r="F34" s="6"/>
      <c r="G34" s="6"/>
      <c r="H34" s="6"/>
      <c r="I34" s="6"/>
      <c r="O34" s="32"/>
    </row>
    <row r="35" spans="1:15" s="1" customFormat="1">
      <c r="A35" s="54" t="s">
        <v>625</v>
      </c>
      <c r="B35" s="54"/>
      <c r="D35" s="5"/>
      <c r="E35" s="5"/>
      <c r="F35" s="5"/>
      <c r="G35" s="5"/>
      <c r="H35" s="5"/>
      <c r="I35" s="5"/>
      <c r="J35" s="2"/>
      <c r="K35" s="2"/>
      <c r="L35" s="2"/>
      <c r="O35" s="32"/>
    </row>
    <row r="36" spans="1:15" s="70" customFormat="1" ht="12.75" customHeight="1">
      <c r="A36" s="67" t="s">
        <v>269</v>
      </c>
      <c r="B36" s="67"/>
      <c r="C36" s="68"/>
      <c r="D36" s="69"/>
      <c r="E36" s="69"/>
      <c r="F36" s="69"/>
      <c r="G36" s="69"/>
      <c r="H36" s="69"/>
      <c r="I36" s="69"/>
    </row>
    <row r="37" spans="1:15" s="1" customFormat="1">
      <c r="A37" s="55" t="s">
        <v>53</v>
      </c>
      <c r="B37" s="55"/>
      <c r="D37" s="5"/>
      <c r="E37" s="5"/>
      <c r="F37" s="5"/>
      <c r="G37" s="5"/>
      <c r="H37" s="5"/>
      <c r="I37" s="5"/>
      <c r="L37" s="2"/>
      <c r="O37" s="32"/>
    </row>
    <row r="38" spans="1:15">
      <c r="A38" s="57" t="s">
        <v>260</v>
      </c>
      <c r="B38" s="57"/>
      <c r="C38" s="8" t="s">
        <v>335</v>
      </c>
      <c r="D38" s="9"/>
      <c r="E38" s="9"/>
      <c r="F38" s="9">
        <f t="shared" ref="F38:F39" si="6">SUM(D38:E38)</f>
        <v>0</v>
      </c>
      <c r="G38" s="9">
        <v>1847</v>
      </c>
      <c r="H38" s="9">
        <v>4757</v>
      </c>
      <c r="I38" s="12" t="s">
        <v>395</v>
      </c>
      <c r="O38" s="32"/>
    </row>
    <row r="39" spans="1:15">
      <c r="A39" s="57" t="s">
        <v>398</v>
      </c>
      <c r="B39" s="57"/>
      <c r="C39" s="8" t="s">
        <v>92</v>
      </c>
      <c r="D39" s="9"/>
      <c r="E39" s="9"/>
      <c r="F39" s="9">
        <f t="shared" si="6"/>
        <v>0</v>
      </c>
      <c r="G39" s="9">
        <v>265</v>
      </c>
      <c r="H39" s="9">
        <v>2478</v>
      </c>
      <c r="I39" s="12" t="s">
        <v>395</v>
      </c>
      <c r="O39" s="32"/>
    </row>
    <row r="40" spans="1:15" ht="12" customHeight="1">
      <c r="A40" s="56" t="s">
        <v>617</v>
      </c>
      <c r="B40" s="56" t="s">
        <v>617</v>
      </c>
      <c r="C40" s="8" t="s">
        <v>622</v>
      </c>
      <c r="D40" s="9"/>
      <c r="E40" s="9"/>
      <c r="F40" s="9">
        <f>SUM(D40:E40)</f>
        <v>0</v>
      </c>
      <c r="G40" s="9"/>
      <c r="H40" s="9">
        <v>101728</v>
      </c>
      <c r="I40" s="12" t="s">
        <v>395</v>
      </c>
      <c r="O40" s="32"/>
    </row>
    <row r="41" spans="1:15" ht="12" customHeight="1">
      <c r="A41" s="57" t="s">
        <v>400</v>
      </c>
      <c r="B41" s="57" t="s">
        <v>400</v>
      </c>
      <c r="C41" s="8" t="s">
        <v>138</v>
      </c>
      <c r="D41" s="9"/>
      <c r="E41" s="9"/>
      <c r="F41" s="9">
        <f>SUM(D41:E41)</f>
        <v>0</v>
      </c>
      <c r="G41" s="9"/>
      <c r="H41" s="9">
        <v>27467</v>
      </c>
      <c r="I41" s="12" t="s">
        <v>395</v>
      </c>
      <c r="O41" s="32"/>
    </row>
    <row r="42" spans="1:15" ht="12" customHeight="1">
      <c r="A42" s="57" t="s">
        <v>415</v>
      </c>
      <c r="B42" s="57"/>
      <c r="C42" s="8" t="s">
        <v>620</v>
      </c>
      <c r="D42" s="9"/>
      <c r="E42" s="9"/>
      <c r="F42" s="9">
        <f>SUM(D42:E42)</f>
        <v>0</v>
      </c>
      <c r="G42" s="9"/>
      <c r="H42" s="9"/>
      <c r="I42" s="12" t="s">
        <v>395</v>
      </c>
      <c r="O42" s="32"/>
    </row>
    <row r="43" spans="1:15" s="3" customFormat="1">
      <c r="A43" s="58"/>
      <c r="B43" s="58"/>
      <c r="C43" s="13" t="s">
        <v>88</v>
      </c>
      <c r="D43" s="14">
        <f>SUM(D38:D42)</f>
        <v>0</v>
      </c>
      <c r="E43" s="14">
        <f t="shared" ref="E43:G43" si="7">SUM(E38:E42)</f>
        <v>0</v>
      </c>
      <c r="F43" s="14">
        <f t="shared" si="7"/>
        <v>0</v>
      </c>
      <c r="G43" s="14">
        <f t="shared" si="7"/>
        <v>2112</v>
      </c>
      <c r="H43" s="14">
        <f t="shared" ref="H43" si="8">SUM(H38:H42)</f>
        <v>136430</v>
      </c>
      <c r="I43" s="6"/>
      <c r="O43" s="32"/>
    </row>
    <row r="44" spans="1:15" s="3" customFormat="1">
      <c r="A44" s="65"/>
      <c r="B44" s="65"/>
      <c r="C44" s="18"/>
      <c r="D44" s="19"/>
      <c r="E44" s="19"/>
      <c r="F44" s="19"/>
      <c r="G44" s="19"/>
      <c r="H44" s="19"/>
      <c r="I44" s="19"/>
      <c r="O44" s="32"/>
    </row>
    <row r="45" spans="1:15" s="3" customFormat="1">
      <c r="A45" s="65"/>
      <c r="B45" s="65"/>
      <c r="C45" s="18"/>
      <c r="D45" s="19"/>
      <c r="E45" s="19"/>
      <c r="F45" s="19"/>
      <c r="G45" s="19"/>
      <c r="H45" s="19"/>
      <c r="I45" s="19"/>
      <c r="O45" s="32"/>
    </row>
    <row r="46" spans="1:15" s="1" customFormat="1">
      <c r="A46" s="54" t="s">
        <v>625</v>
      </c>
      <c r="B46" s="54"/>
      <c r="D46" s="5"/>
      <c r="E46" s="5"/>
      <c r="F46" s="5"/>
      <c r="G46" s="5"/>
      <c r="H46" s="5"/>
      <c r="I46" s="5"/>
      <c r="J46" s="2"/>
      <c r="K46" s="2"/>
      <c r="L46" s="2"/>
      <c r="O46" s="32"/>
    </row>
    <row r="47" spans="1:15" s="70" customFormat="1" ht="12.75" customHeight="1">
      <c r="A47" s="67" t="s">
        <v>269</v>
      </c>
      <c r="B47" s="67"/>
      <c r="C47" s="68"/>
      <c r="D47" s="69"/>
      <c r="E47" s="69"/>
      <c r="F47" s="69"/>
      <c r="G47" s="69"/>
      <c r="H47" s="69"/>
      <c r="I47" s="69"/>
    </row>
    <row r="48" spans="1:15" s="1" customFormat="1">
      <c r="A48" s="55" t="s">
        <v>51</v>
      </c>
      <c r="B48" s="55"/>
      <c r="D48" s="5"/>
      <c r="E48" s="5"/>
      <c r="F48" s="5"/>
      <c r="G48" s="5"/>
      <c r="H48" s="5"/>
      <c r="I48" s="5"/>
      <c r="L48" s="2"/>
      <c r="O48" s="32"/>
    </row>
    <row r="49" spans="1:15" ht="12" customHeight="1">
      <c r="A49" s="56" t="s">
        <v>437</v>
      </c>
      <c r="B49" s="56" t="s">
        <v>437</v>
      </c>
      <c r="C49" s="8" t="s">
        <v>705</v>
      </c>
      <c r="D49" s="9"/>
      <c r="E49" s="9"/>
      <c r="F49" s="9">
        <f>SUM(D49:E49)</f>
        <v>0</v>
      </c>
      <c r="G49" s="9">
        <v>9347</v>
      </c>
      <c r="H49" s="9">
        <v>129195</v>
      </c>
      <c r="I49" s="12" t="s">
        <v>395</v>
      </c>
      <c r="O49" s="32"/>
    </row>
    <row r="50" spans="1:15" s="3" customFormat="1">
      <c r="A50" s="58"/>
      <c r="B50" s="58"/>
      <c r="C50" s="13" t="s">
        <v>63</v>
      </c>
      <c r="D50" s="14">
        <f t="shared" ref="D50:G50" si="9">SUM(D49:D49)</f>
        <v>0</v>
      </c>
      <c r="E50" s="14">
        <f t="shared" si="9"/>
        <v>0</v>
      </c>
      <c r="F50" s="14">
        <f t="shared" si="9"/>
        <v>0</v>
      </c>
      <c r="G50" s="14">
        <f t="shared" si="9"/>
        <v>9347</v>
      </c>
      <c r="H50" s="14">
        <f t="shared" ref="H50" si="10">SUM(H49:H49)</f>
        <v>129195</v>
      </c>
      <c r="I50" s="6"/>
      <c r="O50" s="32"/>
    </row>
    <row r="51" spans="1:15" s="3" customFormat="1">
      <c r="A51" s="55"/>
      <c r="B51" s="55"/>
      <c r="D51" s="6"/>
      <c r="E51" s="6"/>
      <c r="F51" s="6"/>
      <c r="G51" s="6"/>
      <c r="H51" s="6"/>
      <c r="I51" s="6"/>
      <c r="O51" s="32"/>
    </row>
    <row r="52" spans="1:15" s="3" customFormat="1">
      <c r="A52" s="55"/>
      <c r="B52" s="55"/>
      <c r="D52" s="6"/>
      <c r="E52" s="6"/>
      <c r="F52" s="6"/>
      <c r="G52" s="6"/>
      <c r="H52" s="6"/>
      <c r="I52" s="6"/>
      <c r="O52" s="32"/>
    </row>
    <row r="53" spans="1:15" s="1" customFormat="1" ht="12" customHeight="1">
      <c r="A53" s="54" t="s">
        <v>271</v>
      </c>
      <c r="B53" s="54"/>
      <c r="D53" s="5"/>
      <c r="E53" s="5"/>
      <c r="F53" s="5"/>
      <c r="G53" s="5"/>
      <c r="H53" s="5"/>
      <c r="I53" s="5"/>
      <c r="L53" s="2"/>
      <c r="O53" s="32"/>
    </row>
    <row r="54" spans="1:15" s="1" customFormat="1" ht="12" customHeight="1">
      <c r="A54" s="54" t="s">
        <v>269</v>
      </c>
      <c r="B54" s="54"/>
      <c r="D54" s="5"/>
      <c r="E54" s="5"/>
      <c r="F54" s="5"/>
      <c r="G54" s="5"/>
      <c r="H54" s="5"/>
      <c r="I54" s="5"/>
      <c r="L54" s="2"/>
      <c r="O54" s="32"/>
    </row>
    <row r="55" spans="1:15" s="3" customFormat="1" ht="12" customHeight="1">
      <c r="A55" s="55" t="s">
        <v>53</v>
      </c>
      <c r="B55" s="55"/>
      <c r="D55" s="6"/>
      <c r="E55" s="6"/>
      <c r="F55" s="6"/>
      <c r="G55" s="6"/>
      <c r="H55" s="6"/>
      <c r="I55" s="6"/>
      <c r="L55" s="2"/>
      <c r="O55" s="32"/>
    </row>
    <row r="56" spans="1:15" ht="12" customHeight="1">
      <c r="A56" s="57" t="s">
        <v>401</v>
      </c>
      <c r="B56" s="57" t="s">
        <v>401</v>
      </c>
      <c r="C56" s="8" t="s">
        <v>491</v>
      </c>
      <c r="D56" s="9">
        <v>200</v>
      </c>
      <c r="E56" s="9"/>
      <c r="F56" s="9">
        <f>SUM(D56:E56)</f>
        <v>200</v>
      </c>
      <c r="G56" s="9">
        <v>16</v>
      </c>
      <c r="H56" s="9">
        <v>100</v>
      </c>
      <c r="I56" s="12" t="s">
        <v>396</v>
      </c>
      <c r="J56" s="10" t="s">
        <v>560</v>
      </c>
      <c r="O56" s="32"/>
    </row>
    <row r="57" spans="1:15" ht="12" customHeight="1">
      <c r="A57" s="57" t="s">
        <v>401</v>
      </c>
      <c r="B57" s="57"/>
      <c r="C57" s="8" t="s">
        <v>644</v>
      </c>
      <c r="D57" s="9"/>
      <c r="E57" s="9"/>
      <c r="F57" s="9"/>
      <c r="G57" s="9">
        <v>702</v>
      </c>
      <c r="H57" s="9">
        <v>0</v>
      </c>
      <c r="I57" s="12" t="s">
        <v>396</v>
      </c>
      <c r="O57" s="32"/>
    </row>
    <row r="58" spans="1:15" ht="12" customHeight="1">
      <c r="A58" s="57" t="s">
        <v>400</v>
      </c>
      <c r="B58" s="57" t="s">
        <v>400</v>
      </c>
      <c r="C58" s="8" t="s">
        <v>138</v>
      </c>
      <c r="D58" s="9">
        <v>54</v>
      </c>
      <c r="E58" s="9"/>
      <c r="F58" s="9">
        <f t="shared" ref="F58:F84" si="11">SUM(D58:E58)</f>
        <v>54</v>
      </c>
      <c r="G58" s="9">
        <v>194</v>
      </c>
      <c r="H58" s="9">
        <v>27</v>
      </c>
      <c r="I58" s="12" t="s">
        <v>396</v>
      </c>
      <c r="O58" s="32"/>
    </row>
    <row r="59" spans="1:15" ht="12" customHeight="1">
      <c r="A59" s="57" t="s">
        <v>268</v>
      </c>
      <c r="B59" s="57" t="s">
        <v>268</v>
      </c>
      <c r="C59" s="8" t="s">
        <v>64</v>
      </c>
      <c r="D59" s="9">
        <v>4787</v>
      </c>
      <c r="E59" s="9"/>
      <c r="F59" s="9">
        <f t="shared" si="11"/>
        <v>4787</v>
      </c>
      <c r="G59" s="9">
        <v>4787</v>
      </c>
      <c r="H59" s="9">
        <v>4787</v>
      </c>
      <c r="I59" s="12" t="s">
        <v>396</v>
      </c>
      <c r="O59" s="32"/>
    </row>
    <row r="60" spans="1:15" ht="12" customHeight="1">
      <c r="A60" s="57" t="s">
        <v>268</v>
      </c>
      <c r="B60" s="57"/>
      <c r="C60" s="8" t="s">
        <v>300</v>
      </c>
      <c r="D60" s="9">
        <v>718</v>
      </c>
      <c r="E60" s="9"/>
      <c r="F60" s="9">
        <f t="shared" si="11"/>
        <v>718</v>
      </c>
      <c r="G60" s="9">
        <v>720</v>
      </c>
      <c r="H60" s="9">
        <v>720</v>
      </c>
      <c r="I60" s="12" t="s">
        <v>396</v>
      </c>
      <c r="O60" s="32"/>
    </row>
    <row r="61" spans="1:15" ht="12" customHeight="1">
      <c r="A61" s="57" t="s">
        <v>268</v>
      </c>
      <c r="B61" s="57"/>
      <c r="C61" s="8" t="s">
        <v>381</v>
      </c>
      <c r="D61" s="9">
        <v>149</v>
      </c>
      <c r="E61" s="9"/>
      <c r="F61" s="9">
        <f t="shared" si="11"/>
        <v>149</v>
      </c>
      <c r="G61" s="9">
        <v>149</v>
      </c>
      <c r="H61" s="9">
        <v>151</v>
      </c>
      <c r="I61" s="12" t="s">
        <v>396</v>
      </c>
      <c r="J61" s="12"/>
      <c r="O61" s="32"/>
    </row>
    <row r="62" spans="1:15" ht="12" customHeight="1">
      <c r="A62" s="57" t="s">
        <v>268</v>
      </c>
      <c r="B62" s="57"/>
      <c r="C62" s="8" t="s">
        <v>634</v>
      </c>
      <c r="D62" s="9"/>
      <c r="E62" s="9">
        <v>798</v>
      </c>
      <c r="F62" s="9">
        <f t="shared" si="11"/>
        <v>798</v>
      </c>
      <c r="G62" s="9">
        <v>798</v>
      </c>
      <c r="H62" s="9">
        <v>0</v>
      </c>
      <c r="I62" s="12" t="s">
        <v>396</v>
      </c>
      <c r="J62" s="12"/>
      <c r="O62" s="32"/>
    </row>
    <row r="63" spans="1:15" ht="12" customHeight="1">
      <c r="A63" s="57" t="s">
        <v>268</v>
      </c>
      <c r="B63" s="57"/>
      <c r="C63" s="8" t="s">
        <v>192</v>
      </c>
      <c r="D63" s="9">
        <v>30</v>
      </c>
      <c r="E63" s="9"/>
      <c r="F63" s="9">
        <f t="shared" si="11"/>
        <v>30</v>
      </c>
      <c r="G63" s="9"/>
      <c r="H63" s="9">
        <v>30</v>
      </c>
      <c r="I63" s="12" t="s">
        <v>396</v>
      </c>
      <c r="J63" s="12" t="s">
        <v>382</v>
      </c>
      <c r="O63" s="32"/>
    </row>
    <row r="64" spans="1:15" ht="12" customHeight="1">
      <c r="A64" s="57" t="s">
        <v>268</v>
      </c>
      <c r="B64" s="57"/>
      <c r="C64" s="8" t="s">
        <v>298</v>
      </c>
      <c r="D64" s="9">
        <v>1257</v>
      </c>
      <c r="E64" s="9"/>
      <c r="F64" s="9">
        <f t="shared" si="11"/>
        <v>1257</v>
      </c>
      <c r="G64" s="9">
        <v>1209</v>
      </c>
      <c r="H64" s="9">
        <v>1257</v>
      </c>
      <c r="I64" s="12" t="s">
        <v>396</v>
      </c>
      <c r="J64" s="10" t="s">
        <v>383</v>
      </c>
      <c r="O64" s="32"/>
    </row>
    <row r="65" spans="1:15" ht="12" customHeight="1">
      <c r="A65" s="57" t="s">
        <v>268</v>
      </c>
      <c r="B65" s="57"/>
      <c r="C65" s="8" t="s">
        <v>299</v>
      </c>
      <c r="D65" s="9">
        <v>189</v>
      </c>
      <c r="E65" s="9"/>
      <c r="F65" s="9">
        <f t="shared" si="11"/>
        <v>189</v>
      </c>
      <c r="G65" s="9">
        <v>181</v>
      </c>
      <c r="H65" s="9">
        <v>189</v>
      </c>
      <c r="I65" s="12" t="s">
        <v>396</v>
      </c>
      <c r="J65" s="10" t="s">
        <v>322</v>
      </c>
      <c r="O65" s="32"/>
    </row>
    <row r="66" spans="1:15" ht="12" customHeight="1">
      <c r="A66" s="57" t="s">
        <v>268</v>
      </c>
      <c r="B66" s="57"/>
      <c r="C66" s="8" t="s">
        <v>65</v>
      </c>
      <c r="D66" s="9">
        <v>2280</v>
      </c>
      <c r="E66" s="9"/>
      <c r="F66" s="9">
        <f t="shared" si="11"/>
        <v>2280</v>
      </c>
      <c r="G66" s="9">
        <v>2305</v>
      </c>
      <c r="H66" s="9">
        <v>2280</v>
      </c>
      <c r="I66" s="12" t="s">
        <v>396</v>
      </c>
      <c r="J66" s="10" t="s">
        <v>384</v>
      </c>
      <c r="O66" s="32"/>
    </row>
    <row r="67" spans="1:15" ht="12" customHeight="1">
      <c r="A67" s="57" t="s">
        <v>402</v>
      </c>
      <c r="B67" s="57" t="s">
        <v>402</v>
      </c>
      <c r="C67" s="8" t="s">
        <v>85</v>
      </c>
      <c r="D67" s="9">
        <v>450</v>
      </c>
      <c r="E67" s="9"/>
      <c r="F67" s="9">
        <f t="shared" si="11"/>
        <v>450</v>
      </c>
      <c r="G67" s="9">
        <v>85</v>
      </c>
      <c r="H67" s="9">
        <v>450</v>
      </c>
      <c r="I67" s="12" t="s">
        <v>396</v>
      </c>
      <c r="O67" s="32"/>
    </row>
    <row r="68" spans="1:15" ht="12" customHeight="1">
      <c r="A68" s="57" t="s">
        <v>402</v>
      </c>
      <c r="B68" s="57"/>
      <c r="C68" s="8" t="s">
        <v>119</v>
      </c>
      <c r="D68" s="9">
        <v>816</v>
      </c>
      <c r="E68" s="9"/>
      <c r="F68" s="9">
        <f t="shared" si="11"/>
        <v>816</v>
      </c>
      <c r="G68" s="9">
        <v>754</v>
      </c>
      <c r="H68" s="9">
        <v>816</v>
      </c>
      <c r="I68" s="12" t="s">
        <v>396</v>
      </c>
      <c r="J68" s="10" t="s">
        <v>385</v>
      </c>
      <c r="O68" s="32"/>
    </row>
    <row r="69" spans="1:15" ht="12" customHeight="1">
      <c r="A69" s="57" t="s">
        <v>253</v>
      </c>
      <c r="B69" s="57" t="s">
        <v>253</v>
      </c>
      <c r="C69" s="8" t="s">
        <v>98</v>
      </c>
      <c r="D69" s="9">
        <v>1800</v>
      </c>
      <c r="E69" s="9">
        <v>139</v>
      </c>
      <c r="F69" s="9">
        <f t="shared" si="11"/>
        <v>1939</v>
      </c>
      <c r="G69" s="9">
        <v>2002</v>
      </c>
      <c r="H69" s="9">
        <v>1881</v>
      </c>
      <c r="I69" s="12" t="s">
        <v>396</v>
      </c>
      <c r="J69" s="12"/>
      <c r="K69" s="12"/>
      <c r="O69" s="32"/>
    </row>
    <row r="70" spans="1:15" ht="12" customHeight="1">
      <c r="A70" s="57" t="s">
        <v>254</v>
      </c>
      <c r="B70" s="57"/>
      <c r="C70" s="8" t="s">
        <v>66</v>
      </c>
      <c r="D70" s="9">
        <v>320</v>
      </c>
      <c r="E70" s="9"/>
      <c r="F70" s="9">
        <f t="shared" si="11"/>
        <v>320</v>
      </c>
      <c r="G70" s="9">
        <v>13</v>
      </c>
      <c r="H70" s="9">
        <v>0</v>
      </c>
      <c r="I70" s="12" t="s">
        <v>396</v>
      </c>
      <c r="J70" s="10" t="s">
        <v>386</v>
      </c>
      <c r="K70" s="12"/>
      <c r="L70" s="10" t="s">
        <v>473</v>
      </c>
      <c r="M70" s="12"/>
      <c r="O70" s="32"/>
    </row>
    <row r="71" spans="1:15" ht="12" customHeight="1">
      <c r="A71" s="57" t="s">
        <v>324</v>
      </c>
      <c r="B71" s="57"/>
      <c r="C71" s="8" t="s">
        <v>12</v>
      </c>
      <c r="D71" s="9">
        <v>130</v>
      </c>
      <c r="E71" s="9"/>
      <c r="F71" s="9">
        <f t="shared" si="11"/>
        <v>130</v>
      </c>
      <c r="G71" s="9">
        <v>57</v>
      </c>
      <c r="H71" s="9">
        <v>130</v>
      </c>
      <c r="I71" s="12" t="s">
        <v>396</v>
      </c>
      <c r="J71" s="12"/>
      <c r="K71" s="12"/>
      <c r="O71" s="32"/>
    </row>
    <row r="72" spans="1:15" ht="12" customHeight="1">
      <c r="A72" s="57" t="s">
        <v>265</v>
      </c>
      <c r="B72" s="57" t="s">
        <v>265</v>
      </c>
      <c r="C72" s="8" t="s">
        <v>474</v>
      </c>
      <c r="D72" s="9">
        <v>50</v>
      </c>
      <c r="E72" s="9"/>
      <c r="F72" s="9">
        <f t="shared" si="11"/>
        <v>50</v>
      </c>
      <c r="G72" s="9">
        <v>27</v>
      </c>
      <c r="H72" s="9">
        <v>50</v>
      </c>
      <c r="I72" s="12" t="s">
        <v>396</v>
      </c>
      <c r="O72" s="32"/>
    </row>
    <row r="73" spans="1:15" ht="12" customHeight="1">
      <c r="A73" s="57" t="s">
        <v>265</v>
      </c>
      <c r="B73" s="57"/>
      <c r="C73" s="8" t="s">
        <v>221</v>
      </c>
      <c r="D73" s="9">
        <v>20</v>
      </c>
      <c r="E73" s="9"/>
      <c r="F73" s="9">
        <f t="shared" si="11"/>
        <v>20</v>
      </c>
      <c r="G73" s="9">
        <v>15</v>
      </c>
      <c r="H73" s="9">
        <v>20</v>
      </c>
      <c r="I73" s="12" t="s">
        <v>396</v>
      </c>
      <c r="O73" s="32"/>
    </row>
    <row r="74" spans="1:15" ht="12" customHeight="1">
      <c r="A74" s="57" t="s">
        <v>407</v>
      </c>
      <c r="B74" s="57" t="s">
        <v>407</v>
      </c>
      <c r="C74" s="8" t="s">
        <v>94</v>
      </c>
      <c r="D74" s="9">
        <v>20</v>
      </c>
      <c r="E74" s="9"/>
      <c r="F74" s="9">
        <f t="shared" si="11"/>
        <v>20</v>
      </c>
      <c r="G74" s="9">
        <v>12</v>
      </c>
      <c r="H74" s="9">
        <v>20</v>
      </c>
      <c r="I74" s="12" t="s">
        <v>396</v>
      </c>
      <c r="O74" s="32"/>
    </row>
    <row r="75" spans="1:15" ht="12" customHeight="1">
      <c r="A75" s="57" t="s">
        <v>407</v>
      </c>
      <c r="B75" s="57"/>
      <c r="C75" s="8" t="s">
        <v>67</v>
      </c>
      <c r="D75" s="9">
        <v>100</v>
      </c>
      <c r="E75" s="9"/>
      <c r="F75" s="9">
        <f t="shared" si="11"/>
        <v>100</v>
      </c>
      <c r="G75" s="9">
        <v>41</v>
      </c>
      <c r="H75" s="9">
        <v>100</v>
      </c>
      <c r="I75" s="12" t="s">
        <v>396</v>
      </c>
      <c r="O75" s="32"/>
    </row>
    <row r="76" spans="1:15" ht="12" customHeight="1">
      <c r="A76" s="57" t="s">
        <v>407</v>
      </c>
      <c r="B76" s="57"/>
      <c r="C76" s="8" t="s">
        <v>90</v>
      </c>
      <c r="D76" s="9">
        <v>10</v>
      </c>
      <c r="E76" s="9"/>
      <c r="F76" s="9">
        <f t="shared" si="11"/>
        <v>10</v>
      </c>
      <c r="G76" s="9">
        <v>18</v>
      </c>
      <c r="H76" s="9">
        <v>20</v>
      </c>
      <c r="I76" s="12" t="s">
        <v>396</v>
      </c>
      <c r="O76" s="32"/>
    </row>
    <row r="77" spans="1:15" ht="12" customHeight="1">
      <c r="A77" s="57" t="s">
        <v>264</v>
      </c>
      <c r="B77" s="57" t="s">
        <v>264</v>
      </c>
      <c r="C77" s="8" t="s">
        <v>452</v>
      </c>
      <c r="D77" s="9">
        <v>30</v>
      </c>
      <c r="E77" s="9"/>
      <c r="F77" s="9">
        <f t="shared" si="11"/>
        <v>30</v>
      </c>
      <c r="G77" s="9">
        <v>28</v>
      </c>
      <c r="H77" s="9">
        <v>30</v>
      </c>
      <c r="I77" s="12" t="s">
        <v>396</v>
      </c>
      <c r="J77" s="12"/>
      <c r="K77" s="12"/>
      <c r="O77" s="32"/>
    </row>
    <row r="78" spans="1:15" ht="12" customHeight="1">
      <c r="A78" s="57" t="s">
        <v>255</v>
      </c>
      <c r="B78" s="57" t="s">
        <v>255</v>
      </c>
      <c r="C78" s="8" t="s">
        <v>218</v>
      </c>
      <c r="D78" s="9">
        <v>400</v>
      </c>
      <c r="E78" s="9"/>
      <c r="F78" s="9">
        <f t="shared" si="11"/>
        <v>400</v>
      </c>
      <c r="G78" s="9">
        <v>304</v>
      </c>
      <c r="H78" s="9">
        <v>400</v>
      </c>
      <c r="I78" s="12" t="s">
        <v>396</v>
      </c>
      <c r="O78" s="32"/>
    </row>
    <row r="79" spans="1:15" ht="12" customHeight="1">
      <c r="A79" s="57" t="s">
        <v>259</v>
      </c>
      <c r="B79" s="57" t="s">
        <v>259</v>
      </c>
      <c r="C79" s="8" t="s">
        <v>453</v>
      </c>
      <c r="D79" s="9">
        <v>100</v>
      </c>
      <c r="E79" s="9"/>
      <c r="F79" s="9">
        <f t="shared" si="11"/>
        <v>100</v>
      </c>
      <c r="G79" s="9">
        <v>177</v>
      </c>
      <c r="H79" s="9">
        <v>200</v>
      </c>
      <c r="I79" s="12" t="s">
        <v>396</v>
      </c>
      <c r="O79" s="32"/>
    </row>
    <row r="80" spans="1:15" ht="12" customHeight="1">
      <c r="A80" s="57" t="s">
        <v>259</v>
      </c>
      <c r="B80" s="57"/>
      <c r="C80" s="43" t="s">
        <v>59</v>
      </c>
      <c r="D80" s="9">
        <v>650</v>
      </c>
      <c r="E80" s="9"/>
      <c r="F80" s="9">
        <f t="shared" si="11"/>
        <v>650</v>
      </c>
      <c r="G80" s="9">
        <v>560</v>
      </c>
      <c r="H80" s="9">
        <v>650</v>
      </c>
      <c r="I80" s="12" t="s">
        <v>396</v>
      </c>
      <c r="O80" s="32"/>
    </row>
    <row r="81" spans="1:15" ht="12" customHeight="1">
      <c r="A81" s="57" t="s">
        <v>259</v>
      </c>
      <c r="B81" s="57"/>
      <c r="C81" s="43" t="s">
        <v>222</v>
      </c>
      <c r="D81" s="9">
        <v>150</v>
      </c>
      <c r="E81" s="9"/>
      <c r="F81" s="9">
        <f t="shared" si="11"/>
        <v>150</v>
      </c>
      <c r="G81" s="9">
        <v>71</v>
      </c>
      <c r="H81" s="9">
        <v>150</v>
      </c>
      <c r="I81" s="12" t="s">
        <v>396</v>
      </c>
      <c r="O81" s="32"/>
    </row>
    <row r="82" spans="1:15" ht="12" customHeight="1">
      <c r="A82" s="57" t="s">
        <v>260</v>
      </c>
      <c r="B82" s="57" t="s">
        <v>260</v>
      </c>
      <c r="C82" s="8" t="s">
        <v>224</v>
      </c>
      <c r="D82" s="9">
        <v>594</v>
      </c>
      <c r="E82" s="9"/>
      <c r="F82" s="9">
        <f t="shared" si="11"/>
        <v>594</v>
      </c>
      <c r="G82" s="9">
        <v>429</v>
      </c>
      <c r="H82" s="9">
        <v>0</v>
      </c>
      <c r="I82" s="12" t="s">
        <v>396</v>
      </c>
      <c r="J82" s="10" t="s">
        <v>561</v>
      </c>
      <c r="O82" s="32"/>
    </row>
    <row r="83" spans="1:15" ht="12" customHeight="1">
      <c r="A83" s="57" t="s">
        <v>260</v>
      </c>
      <c r="B83" s="57"/>
      <c r="C83" s="8" t="s">
        <v>187</v>
      </c>
      <c r="D83" s="9">
        <v>150</v>
      </c>
      <c r="E83" s="9"/>
      <c r="F83" s="9">
        <f t="shared" si="11"/>
        <v>150</v>
      </c>
      <c r="G83" s="9">
        <v>134</v>
      </c>
      <c r="H83" s="9">
        <v>150</v>
      </c>
      <c r="I83" s="12" t="s">
        <v>396</v>
      </c>
      <c r="O83" s="32"/>
    </row>
    <row r="84" spans="1:15" ht="12" customHeight="1">
      <c r="A84" s="57" t="s">
        <v>398</v>
      </c>
      <c r="B84" s="57" t="s">
        <v>398</v>
      </c>
      <c r="C84" s="8" t="s">
        <v>56</v>
      </c>
      <c r="D84" s="9">
        <v>454</v>
      </c>
      <c r="E84" s="9"/>
      <c r="F84" s="9">
        <f t="shared" si="11"/>
        <v>454</v>
      </c>
      <c r="G84" s="9">
        <v>377</v>
      </c>
      <c r="H84" s="9">
        <v>484</v>
      </c>
      <c r="I84" s="12" t="s">
        <v>396</v>
      </c>
      <c r="J84" s="12">
        <f>SUM(H72:H83)</f>
        <v>1790</v>
      </c>
      <c r="K84" s="12"/>
      <c r="O84" s="32"/>
    </row>
    <row r="85" spans="1:15" s="3" customFormat="1" ht="12" customHeight="1">
      <c r="A85" s="58"/>
      <c r="B85" s="58"/>
      <c r="C85" s="13" t="s">
        <v>88</v>
      </c>
      <c r="D85" s="14">
        <f>SUM(D56:D84)</f>
        <v>15908</v>
      </c>
      <c r="E85" s="14">
        <f>SUM(E56:E84)</f>
        <v>937</v>
      </c>
      <c r="F85" s="14">
        <f>SUM(F56:F84)</f>
        <v>16845</v>
      </c>
      <c r="G85" s="14">
        <f>SUM(G56:G84)</f>
        <v>16165</v>
      </c>
      <c r="H85" s="14">
        <f>SUM(H56:H84)</f>
        <v>15092</v>
      </c>
      <c r="I85" s="6"/>
      <c r="O85" s="32"/>
    </row>
    <row r="86" spans="1:15" s="3" customFormat="1" ht="12" customHeight="1">
      <c r="A86" s="55"/>
      <c r="B86" s="55"/>
      <c r="D86" s="6"/>
      <c r="E86" s="6"/>
      <c r="F86" s="6"/>
      <c r="G86" s="6"/>
      <c r="H86" s="6"/>
      <c r="I86" s="6"/>
      <c r="O86" s="32"/>
    </row>
    <row r="87" spans="1:15" s="1" customFormat="1" ht="35.25" customHeight="1">
      <c r="A87" s="54"/>
      <c r="B87" s="54"/>
      <c r="D87" s="41" t="s">
        <v>599</v>
      </c>
      <c r="E87" s="41" t="s">
        <v>600</v>
      </c>
      <c r="F87" s="41" t="s">
        <v>601</v>
      </c>
      <c r="G87" s="41" t="s">
        <v>602</v>
      </c>
      <c r="H87" s="41" t="s">
        <v>653</v>
      </c>
      <c r="I87" s="110"/>
      <c r="K87" s="3"/>
      <c r="L87" s="3"/>
      <c r="M87" s="3"/>
      <c r="N87" s="2"/>
    </row>
    <row r="88" spans="1:15" s="1" customFormat="1" ht="12" customHeight="1">
      <c r="A88" s="54" t="s">
        <v>271</v>
      </c>
      <c r="B88" s="54"/>
      <c r="D88" s="5"/>
      <c r="E88" s="5"/>
      <c r="F88" s="5"/>
      <c r="G88" s="5"/>
      <c r="H88" s="5"/>
      <c r="I88" s="5"/>
      <c r="L88" s="2"/>
      <c r="O88" s="32"/>
    </row>
    <row r="89" spans="1:15" s="1" customFormat="1" ht="12" customHeight="1">
      <c r="A89" s="54" t="s">
        <v>269</v>
      </c>
      <c r="B89" s="54"/>
      <c r="D89" s="5"/>
      <c r="E89" s="5"/>
      <c r="F89" s="5"/>
      <c r="G89" s="5"/>
      <c r="H89" s="5"/>
      <c r="I89" s="5"/>
      <c r="L89" s="2"/>
      <c r="O89" s="32"/>
    </row>
    <row r="90" spans="1:15" s="3" customFormat="1" ht="12" customHeight="1">
      <c r="A90" s="55" t="s">
        <v>53</v>
      </c>
      <c r="B90" s="55"/>
      <c r="D90" s="6"/>
      <c r="E90" s="6"/>
      <c r="F90" s="6"/>
      <c r="G90" s="6"/>
      <c r="H90" s="6"/>
      <c r="I90" s="6"/>
      <c r="L90" s="2"/>
      <c r="O90" s="32"/>
    </row>
    <row r="91" spans="1:15" ht="12" customHeight="1">
      <c r="A91" s="57" t="s">
        <v>492</v>
      </c>
      <c r="B91" s="57" t="s">
        <v>404</v>
      </c>
      <c r="C91" s="8" t="s">
        <v>86</v>
      </c>
      <c r="D91" s="9">
        <v>270</v>
      </c>
      <c r="E91" s="9"/>
      <c r="F91" s="9">
        <f>SUM(D91:E91)</f>
        <v>270</v>
      </c>
      <c r="G91" s="9">
        <v>270</v>
      </c>
      <c r="H91" s="9">
        <v>270</v>
      </c>
      <c r="I91" s="12" t="s">
        <v>396</v>
      </c>
      <c r="O91" s="32"/>
    </row>
    <row r="92" spans="1:15" s="3" customFormat="1" ht="12" customHeight="1">
      <c r="A92" s="58"/>
      <c r="B92" s="58"/>
      <c r="C92" s="13" t="s">
        <v>88</v>
      </c>
      <c r="D92" s="14">
        <f t="shared" ref="D92:F92" si="12">SUM(D91)</f>
        <v>270</v>
      </c>
      <c r="E92" s="14">
        <f t="shared" si="12"/>
        <v>0</v>
      </c>
      <c r="F92" s="14">
        <f t="shared" si="12"/>
        <v>270</v>
      </c>
      <c r="G92" s="14">
        <f t="shared" ref="G92:H92" si="13">SUM(G91)</f>
        <v>270</v>
      </c>
      <c r="H92" s="14">
        <f t="shared" si="13"/>
        <v>270</v>
      </c>
      <c r="I92" s="6"/>
      <c r="O92" s="32"/>
    </row>
    <row r="93" spans="1:15" s="3" customFormat="1" ht="12" customHeight="1">
      <c r="A93" s="55"/>
      <c r="B93" s="55"/>
      <c r="D93" s="6"/>
      <c r="E93" s="6"/>
      <c r="F93" s="6"/>
      <c r="G93" s="6"/>
      <c r="H93" s="6"/>
      <c r="I93" s="6"/>
      <c r="O93" s="32"/>
    </row>
    <row r="94" spans="1:15" s="3" customFormat="1" ht="12" customHeight="1">
      <c r="A94" s="55"/>
      <c r="B94" s="55"/>
      <c r="D94" s="6"/>
      <c r="E94" s="6"/>
      <c r="F94" s="6"/>
      <c r="G94" s="6"/>
      <c r="H94" s="6"/>
      <c r="I94" s="6"/>
      <c r="O94" s="32"/>
    </row>
    <row r="95" spans="1:15" s="1" customFormat="1" ht="12" customHeight="1">
      <c r="A95" s="54" t="s">
        <v>271</v>
      </c>
      <c r="B95" s="54"/>
      <c r="D95" s="5"/>
      <c r="E95" s="5"/>
      <c r="F95" s="5"/>
      <c r="G95" s="5"/>
      <c r="H95" s="5"/>
      <c r="I95" s="5"/>
      <c r="L95" s="2"/>
      <c r="O95" s="32"/>
    </row>
    <row r="96" spans="1:15" s="1" customFormat="1" ht="12" customHeight="1">
      <c r="A96" s="54" t="s">
        <v>269</v>
      </c>
      <c r="B96" s="54"/>
      <c r="D96" s="5"/>
      <c r="E96" s="5"/>
      <c r="F96" s="5"/>
      <c r="G96" s="5"/>
      <c r="H96" s="5"/>
      <c r="I96" s="5"/>
      <c r="L96" s="2"/>
      <c r="O96" s="32"/>
    </row>
    <row r="97" spans="1:15" s="3" customFormat="1" ht="12" customHeight="1">
      <c r="A97" s="55" t="s">
        <v>51</v>
      </c>
      <c r="B97" s="55"/>
      <c r="D97" s="6"/>
      <c r="E97" s="6"/>
      <c r="F97" s="6"/>
      <c r="G97" s="6"/>
      <c r="H97" s="6"/>
      <c r="I97" s="6"/>
      <c r="L97" s="2"/>
      <c r="O97" s="32"/>
    </row>
    <row r="98" spans="1:15" s="3" customFormat="1" ht="12" customHeight="1">
      <c r="A98" s="60" t="s">
        <v>493</v>
      </c>
      <c r="B98" s="60" t="s">
        <v>405</v>
      </c>
      <c r="C98" s="53" t="s">
        <v>357</v>
      </c>
      <c r="D98" s="9">
        <v>972</v>
      </c>
      <c r="E98" s="9"/>
      <c r="F98" s="9">
        <f>SUM(D98:E98)</f>
        <v>972</v>
      </c>
      <c r="G98" s="9">
        <v>972</v>
      </c>
      <c r="H98" s="9">
        <v>2808</v>
      </c>
      <c r="I98" s="12" t="s">
        <v>396</v>
      </c>
      <c r="J98" s="2"/>
      <c r="L98" s="2"/>
      <c r="O98" s="32"/>
    </row>
    <row r="99" spans="1:15" s="3" customFormat="1" ht="12" customHeight="1">
      <c r="A99" s="60" t="s">
        <v>645</v>
      </c>
      <c r="B99" s="60"/>
      <c r="C99" s="53" t="s">
        <v>646</v>
      </c>
      <c r="D99" s="9"/>
      <c r="E99" s="9"/>
      <c r="F99" s="9"/>
      <c r="G99" s="9">
        <v>1929</v>
      </c>
      <c r="H99" s="9">
        <v>0</v>
      </c>
      <c r="I99" s="12"/>
      <c r="J99" s="2"/>
      <c r="L99" s="2"/>
      <c r="O99" s="32"/>
    </row>
    <row r="100" spans="1:15" s="3" customFormat="1" ht="12" customHeight="1">
      <c r="A100" s="58"/>
      <c r="B100" s="58"/>
      <c r="C100" s="13" t="s">
        <v>63</v>
      </c>
      <c r="D100" s="14">
        <f t="shared" ref="D100:F100" si="14">SUM(D98:D99)</f>
        <v>972</v>
      </c>
      <c r="E100" s="14">
        <f t="shared" si="14"/>
        <v>0</v>
      </c>
      <c r="F100" s="14">
        <f t="shared" si="14"/>
        <v>972</v>
      </c>
      <c r="G100" s="14">
        <f>SUM(G98:G99)</f>
        <v>2901</v>
      </c>
      <c r="H100" s="14">
        <f>SUM(H98:H99)</f>
        <v>2808</v>
      </c>
      <c r="I100" s="6"/>
      <c r="O100" s="32"/>
    </row>
    <row r="101" spans="1:15" s="3" customFormat="1" ht="12" customHeight="1">
      <c r="A101" s="55"/>
      <c r="B101" s="55"/>
      <c r="D101" s="6"/>
      <c r="E101" s="6"/>
      <c r="F101" s="6"/>
      <c r="G101" s="6"/>
      <c r="H101" s="6"/>
      <c r="I101" s="6"/>
      <c r="O101" s="32"/>
    </row>
    <row r="102" spans="1:15" s="3" customFormat="1" ht="12" customHeight="1">
      <c r="A102" s="55"/>
      <c r="B102" s="55"/>
      <c r="D102" s="6"/>
      <c r="E102" s="6"/>
      <c r="F102" s="6"/>
      <c r="G102" s="6"/>
      <c r="H102" s="6"/>
      <c r="I102" s="6"/>
      <c r="O102" s="32"/>
    </row>
    <row r="103" spans="1:15" s="1" customFormat="1" ht="12" customHeight="1">
      <c r="A103" s="54" t="s">
        <v>271</v>
      </c>
      <c r="B103" s="54"/>
      <c r="D103" s="5"/>
      <c r="E103" s="5"/>
      <c r="F103" s="5"/>
      <c r="G103" s="5"/>
      <c r="H103" s="5"/>
      <c r="I103" s="5"/>
      <c r="L103" s="2"/>
      <c r="O103" s="32"/>
    </row>
    <row r="104" spans="1:15" s="1" customFormat="1" ht="12" customHeight="1">
      <c r="A104" s="54" t="s">
        <v>269</v>
      </c>
      <c r="B104" s="54"/>
      <c r="D104" s="5"/>
      <c r="E104" s="5"/>
      <c r="F104" s="5"/>
      <c r="G104" s="5"/>
      <c r="H104" s="5"/>
      <c r="I104" s="5"/>
      <c r="L104" s="2"/>
      <c r="O104" s="32"/>
    </row>
    <row r="105" spans="1:15" s="3" customFormat="1" ht="12" customHeight="1">
      <c r="A105" s="55" t="s">
        <v>53</v>
      </c>
      <c r="B105" s="55"/>
      <c r="D105" s="6"/>
      <c r="E105" s="6"/>
      <c r="F105" s="6"/>
      <c r="G105" s="6"/>
      <c r="H105" s="6"/>
      <c r="I105" s="6"/>
      <c r="L105" s="2"/>
      <c r="O105" s="32"/>
    </row>
    <row r="106" spans="1:15" s="3" customFormat="1" ht="12" customHeight="1">
      <c r="A106" s="60" t="s">
        <v>494</v>
      </c>
      <c r="B106" s="60" t="s">
        <v>406</v>
      </c>
      <c r="C106" s="53" t="s">
        <v>199</v>
      </c>
      <c r="D106" s="9">
        <v>21910</v>
      </c>
      <c r="E106" s="9">
        <v>-974</v>
      </c>
      <c r="F106" s="9">
        <f>SUM(D106:E106)</f>
        <v>20936</v>
      </c>
      <c r="G106" s="9">
        <v>20936</v>
      </c>
      <c r="H106" s="9">
        <v>21227</v>
      </c>
      <c r="I106" s="12" t="s">
        <v>396</v>
      </c>
      <c r="J106" s="2"/>
      <c r="L106" s="2"/>
      <c r="O106" s="32"/>
    </row>
    <row r="107" spans="1:15" s="3" customFormat="1" ht="12" customHeight="1">
      <c r="A107" s="60" t="s">
        <v>494</v>
      </c>
      <c r="B107" s="60"/>
      <c r="C107" s="53" t="s">
        <v>200</v>
      </c>
      <c r="D107" s="9">
        <v>2161</v>
      </c>
      <c r="E107" s="9"/>
      <c r="F107" s="9">
        <f t="shared" ref="F107:F112" si="15">SUM(D107:E107)</f>
        <v>2161</v>
      </c>
      <c r="G107" s="9">
        <v>1980</v>
      </c>
      <c r="H107" s="9">
        <v>2057</v>
      </c>
      <c r="I107" s="12" t="s">
        <v>396</v>
      </c>
      <c r="L107" s="2"/>
      <c r="O107" s="32"/>
    </row>
    <row r="108" spans="1:15" ht="12" customHeight="1">
      <c r="A108" s="57" t="s">
        <v>495</v>
      </c>
      <c r="B108" s="57"/>
      <c r="C108" s="8" t="s">
        <v>184</v>
      </c>
      <c r="D108" s="9">
        <v>119</v>
      </c>
      <c r="E108" s="9"/>
      <c r="F108" s="9">
        <f t="shared" si="15"/>
        <v>119</v>
      </c>
      <c r="G108" s="9">
        <v>119</v>
      </c>
      <c r="H108" s="9">
        <v>12</v>
      </c>
      <c r="I108" s="12" t="s">
        <v>396</v>
      </c>
      <c r="J108" s="10" t="s">
        <v>711</v>
      </c>
      <c r="O108" s="32"/>
    </row>
    <row r="109" spans="1:15" ht="12" customHeight="1">
      <c r="A109" s="57" t="s">
        <v>495</v>
      </c>
      <c r="B109" s="57"/>
      <c r="C109" s="8" t="s">
        <v>193</v>
      </c>
      <c r="D109" s="9">
        <v>972</v>
      </c>
      <c r="E109" s="9"/>
      <c r="F109" s="9">
        <f t="shared" si="15"/>
        <v>972</v>
      </c>
      <c r="G109" s="9">
        <v>794</v>
      </c>
      <c r="H109" s="9">
        <v>958</v>
      </c>
      <c r="I109" s="12" t="s">
        <v>396</v>
      </c>
      <c r="J109" s="10" t="s">
        <v>676</v>
      </c>
      <c r="O109" s="32"/>
    </row>
    <row r="110" spans="1:15" ht="12" customHeight="1">
      <c r="A110" s="57" t="s">
        <v>495</v>
      </c>
      <c r="B110" s="57"/>
      <c r="C110" s="8" t="s">
        <v>244</v>
      </c>
      <c r="D110" s="9">
        <v>190</v>
      </c>
      <c r="E110" s="9"/>
      <c r="F110" s="9">
        <f t="shared" si="15"/>
        <v>190</v>
      </c>
      <c r="G110" s="9">
        <v>190</v>
      </c>
      <c r="H110" s="9">
        <v>211</v>
      </c>
      <c r="I110" s="12" t="s">
        <v>396</v>
      </c>
      <c r="J110" s="10" t="s">
        <v>712</v>
      </c>
      <c r="O110" s="32"/>
    </row>
    <row r="111" spans="1:15" ht="12" customHeight="1">
      <c r="A111" s="57" t="s">
        <v>495</v>
      </c>
      <c r="B111" s="57"/>
      <c r="C111" s="8" t="s">
        <v>358</v>
      </c>
      <c r="D111" s="9">
        <v>179</v>
      </c>
      <c r="E111" s="9"/>
      <c r="F111" s="9">
        <f t="shared" si="15"/>
        <v>179</v>
      </c>
      <c r="G111" s="9">
        <v>179</v>
      </c>
      <c r="H111" s="9">
        <v>235</v>
      </c>
      <c r="I111" s="12" t="s">
        <v>396</v>
      </c>
      <c r="J111" s="10" t="s">
        <v>713</v>
      </c>
      <c r="O111" s="32"/>
    </row>
    <row r="112" spans="1:15" ht="12" customHeight="1">
      <c r="A112" s="57" t="s">
        <v>495</v>
      </c>
      <c r="B112" s="57"/>
      <c r="C112" s="8" t="s">
        <v>157</v>
      </c>
      <c r="D112" s="9">
        <v>16</v>
      </c>
      <c r="E112" s="9"/>
      <c r="F112" s="9">
        <f t="shared" si="15"/>
        <v>16</v>
      </c>
      <c r="G112" s="9">
        <v>16</v>
      </c>
      <c r="H112" s="9">
        <v>16</v>
      </c>
      <c r="I112" s="12" t="s">
        <v>396</v>
      </c>
      <c r="O112" s="32"/>
    </row>
    <row r="113" spans="1:15" s="3" customFormat="1" ht="12" customHeight="1">
      <c r="A113" s="58"/>
      <c r="B113" s="58"/>
      <c r="C113" s="13" t="s">
        <v>88</v>
      </c>
      <c r="D113" s="14">
        <f t="shared" ref="D113:F113" si="16">SUM(D106:D112)</f>
        <v>25547</v>
      </c>
      <c r="E113" s="14">
        <f t="shared" si="16"/>
        <v>-974</v>
      </c>
      <c r="F113" s="14">
        <f t="shared" si="16"/>
        <v>24573</v>
      </c>
      <c r="G113" s="14">
        <f>SUM(G106:G112)</f>
        <v>24214</v>
      </c>
      <c r="H113" s="14">
        <f>SUM(H106:H112)</f>
        <v>24716</v>
      </c>
      <c r="I113" s="6"/>
      <c r="O113" s="32"/>
    </row>
    <row r="114" spans="1:15" s="3" customFormat="1" ht="12" customHeight="1">
      <c r="A114" s="55"/>
      <c r="B114" s="55"/>
      <c r="D114" s="6"/>
      <c r="E114" s="6"/>
      <c r="F114" s="6"/>
      <c r="G114" s="6"/>
      <c r="H114" s="6"/>
      <c r="I114" s="6"/>
      <c r="O114" s="32"/>
    </row>
    <row r="115" spans="1:15" s="1" customFormat="1" ht="12" customHeight="1">
      <c r="A115" s="54"/>
      <c r="B115" s="54"/>
      <c r="D115" s="5"/>
      <c r="E115" s="5"/>
      <c r="F115" s="5"/>
      <c r="G115" s="5"/>
      <c r="H115" s="5"/>
      <c r="I115" s="5"/>
      <c r="L115" s="2"/>
      <c r="O115" s="32"/>
    </row>
    <row r="116" spans="1:15" s="1" customFormat="1" ht="12" customHeight="1">
      <c r="A116" s="54" t="s">
        <v>272</v>
      </c>
      <c r="B116" s="54"/>
      <c r="D116" s="5"/>
      <c r="E116" s="5"/>
      <c r="F116" s="5"/>
      <c r="G116" s="5"/>
      <c r="H116" s="5"/>
      <c r="I116" s="5"/>
      <c r="L116" s="2"/>
      <c r="O116" s="32"/>
    </row>
    <row r="117" spans="1:15" s="1" customFormat="1" ht="12" customHeight="1">
      <c r="A117" s="54" t="s">
        <v>269</v>
      </c>
      <c r="B117" s="54"/>
      <c r="D117" s="5"/>
      <c r="E117" s="5"/>
      <c r="F117" s="5"/>
      <c r="G117" s="5"/>
      <c r="H117" s="5"/>
      <c r="I117" s="5"/>
      <c r="L117" s="2"/>
      <c r="O117" s="32"/>
    </row>
    <row r="118" spans="1:15" s="3" customFormat="1" ht="12" customHeight="1">
      <c r="A118" s="55" t="s">
        <v>53</v>
      </c>
      <c r="B118" s="55"/>
      <c r="D118" s="6"/>
      <c r="E118" s="6"/>
      <c r="F118" s="6"/>
      <c r="G118" s="6"/>
      <c r="H118" s="6"/>
      <c r="I118" s="6"/>
      <c r="L118" s="2"/>
      <c r="O118" s="32"/>
    </row>
    <row r="119" spans="1:15" ht="12" customHeight="1">
      <c r="A119" s="57" t="s">
        <v>407</v>
      </c>
      <c r="B119" s="57" t="s">
        <v>407</v>
      </c>
      <c r="C119" s="8" t="s">
        <v>233</v>
      </c>
      <c r="D119" s="9">
        <v>30</v>
      </c>
      <c r="E119" s="9"/>
      <c r="F119" s="9">
        <f>SUM(D119:E119)</f>
        <v>30</v>
      </c>
      <c r="G119" s="9">
        <v>9</v>
      </c>
      <c r="H119" s="9">
        <v>30</v>
      </c>
      <c r="I119" s="12" t="s">
        <v>394</v>
      </c>
      <c r="O119" s="32"/>
    </row>
    <row r="120" spans="1:15" ht="12" customHeight="1">
      <c r="A120" s="57" t="s">
        <v>407</v>
      </c>
      <c r="B120" s="57"/>
      <c r="C120" s="8" t="s">
        <v>234</v>
      </c>
      <c r="D120" s="9">
        <v>120</v>
      </c>
      <c r="E120" s="9"/>
      <c r="F120" s="9">
        <f t="shared" ref="F120:F123" si="17">SUM(D120:E120)</f>
        <v>120</v>
      </c>
      <c r="G120" s="9"/>
      <c r="H120" s="9">
        <v>120</v>
      </c>
      <c r="I120" s="12" t="s">
        <v>394</v>
      </c>
      <c r="O120" s="32"/>
    </row>
    <row r="121" spans="1:15" ht="12" customHeight="1">
      <c r="A121" s="57" t="s">
        <v>407</v>
      </c>
      <c r="B121" s="57"/>
      <c r="C121" s="116" t="s">
        <v>432</v>
      </c>
      <c r="D121" s="9">
        <v>50</v>
      </c>
      <c r="E121" s="9"/>
      <c r="F121" s="9">
        <f t="shared" si="17"/>
        <v>50</v>
      </c>
      <c r="G121" s="9">
        <v>58</v>
      </c>
      <c r="H121" s="9">
        <v>50</v>
      </c>
      <c r="I121" s="12" t="s">
        <v>394</v>
      </c>
      <c r="O121" s="32"/>
    </row>
    <row r="122" spans="1:15" ht="12" customHeight="1">
      <c r="A122" s="57" t="s">
        <v>403</v>
      </c>
      <c r="B122" s="57" t="s">
        <v>403</v>
      </c>
      <c r="C122" s="8" t="s">
        <v>237</v>
      </c>
      <c r="D122" s="9">
        <v>50</v>
      </c>
      <c r="E122" s="9"/>
      <c r="F122" s="9">
        <f t="shared" si="17"/>
        <v>50</v>
      </c>
      <c r="G122" s="9"/>
      <c r="H122" s="9">
        <v>50</v>
      </c>
      <c r="I122" s="12" t="s">
        <v>394</v>
      </c>
      <c r="O122" s="32"/>
    </row>
    <row r="123" spans="1:15" ht="12" customHeight="1">
      <c r="A123" s="57" t="s">
        <v>398</v>
      </c>
      <c r="B123" s="57" t="s">
        <v>398</v>
      </c>
      <c r="C123" s="8" t="s">
        <v>92</v>
      </c>
      <c r="D123" s="9">
        <v>68</v>
      </c>
      <c r="E123" s="9"/>
      <c r="F123" s="9">
        <f t="shared" si="17"/>
        <v>68</v>
      </c>
      <c r="G123" s="9">
        <v>9</v>
      </c>
      <c r="H123" s="9">
        <v>68</v>
      </c>
      <c r="I123" s="12" t="s">
        <v>394</v>
      </c>
      <c r="J123" s="12"/>
      <c r="O123" s="32"/>
    </row>
    <row r="124" spans="1:15" s="3" customFormat="1" ht="12" customHeight="1">
      <c r="A124" s="58"/>
      <c r="B124" s="58"/>
      <c r="C124" s="13" t="s">
        <v>88</v>
      </c>
      <c r="D124" s="14">
        <f t="shared" ref="D124:F124" si="18">SUM(D119:D123)</f>
        <v>318</v>
      </c>
      <c r="E124" s="14">
        <f t="shared" si="18"/>
        <v>0</v>
      </c>
      <c r="F124" s="14">
        <f t="shared" si="18"/>
        <v>318</v>
      </c>
      <c r="G124" s="14">
        <f t="shared" ref="G124:H124" si="19">SUM(G119:G123)</f>
        <v>76</v>
      </c>
      <c r="H124" s="14">
        <f t="shared" si="19"/>
        <v>318</v>
      </c>
      <c r="I124" s="6"/>
      <c r="O124" s="32"/>
    </row>
    <row r="125" spans="1:15" s="3" customFormat="1" ht="12" customHeight="1">
      <c r="A125" s="55"/>
      <c r="B125" s="55"/>
      <c r="D125" s="6"/>
      <c r="E125" s="6"/>
      <c r="F125" s="6"/>
      <c r="G125" s="6"/>
      <c r="H125" s="6"/>
      <c r="I125" s="6"/>
      <c r="O125" s="32"/>
    </row>
    <row r="126" spans="1:15" s="3" customFormat="1" ht="12" customHeight="1">
      <c r="A126" s="55"/>
      <c r="B126" s="55"/>
      <c r="D126" s="6"/>
      <c r="E126" s="6"/>
      <c r="F126" s="6"/>
      <c r="G126" s="6"/>
      <c r="H126" s="6"/>
      <c r="I126" s="6"/>
      <c r="O126" s="32"/>
    </row>
    <row r="127" spans="1:15" s="1" customFormat="1" ht="12" customHeight="1">
      <c r="A127" s="54" t="s">
        <v>543</v>
      </c>
      <c r="B127" s="54"/>
      <c r="D127" s="5"/>
      <c r="E127" s="5"/>
      <c r="F127" s="5"/>
      <c r="G127" s="5"/>
      <c r="H127" s="5"/>
      <c r="I127" s="5"/>
    </row>
    <row r="128" spans="1:15" s="1" customFormat="1" ht="12" customHeight="1">
      <c r="A128" s="54" t="s">
        <v>269</v>
      </c>
      <c r="B128" s="54"/>
      <c r="D128" s="5"/>
      <c r="E128" s="5"/>
      <c r="F128" s="5"/>
      <c r="G128" s="5"/>
      <c r="H128" s="5"/>
      <c r="I128" s="5"/>
    </row>
    <row r="129" spans="1:15" s="1" customFormat="1">
      <c r="A129" s="55" t="s">
        <v>51</v>
      </c>
      <c r="B129" s="55"/>
      <c r="D129" s="5"/>
      <c r="E129" s="5"/>
      <c r="F129" s="5"/>
      <c r="G129" s="5"/>
      <c r="H129" s="5"/>
      <c r="I129" s="5"/>
    </row>
    <row r="130" spans="1:15" ht="12.4" customHeight="1">
      <c r="A130" s="57" t="s">
        <v>405</v>
      </c>
      <c r="B130" s="57" t="s">
        <v>405</v>
      </c>
      <c r="C130" s="8" t="s">
        <v>529</v>
      </c>
      <c r="D130" s="9">
        <v>2162</v>
      </c>
      <c r="E130" s="9"/>
      <c r="F130" s="9">
        <f>SUM(D130:E130)</f>
        <v>2162</v>
      </c>
      <c r="G130" s="9"/>
      <c r="H130" s="9">
        <v>2162</v>
      </c>
      <c r="I130" s="12" t="s">
        <v>395</v>
      </c>
    </row>
    <row r="131" spans="1:15" s="3" customFormat="1">
      <c r="A131" s="58"/>
      <c r="B131" s="58"/>
      <c r="C131" s="13" t="s">
        <v>63</v>
      </c>
      <c r="D131" s="14">
        <f t="shared" ref="D131:E131" si="20">SUM(D130:D130)</f>
        <v>2162</v>
      </c>
      <c r="E131" s="14">
        <f t="shared" si="20"/>
        <v>0</v>
      </c>
      <c r="F131" s="14">
        <f>SUM(F129:F130)</f>
        <v>2162</v>
      </c>
      <c r="G131" s="14">
        <f t="shared" ref="G131:H131" si="21">SUM(G130:G130)</f>
        <v>0</v>
      </c>
      <c r="H131" s="14">
        <f t="shared" si="21"/>
        <v>2162</v>
      </c>
      <c r="I131" s="6"/>
    </row>
    <row r="132" spans="1:15" s="3" customFormat="1">
      <c r="A132" s="55"/>
      <c r="B132" s="55"/>
      <c r="D132" s="6"/>
      <c r="E132" s="6"/>
      <c r="F132" s="6"/>
      <c r="G132" s="6"/>
      <c r="H132" s="6"/>
      <c r="I132" s="6"/>
    </row>
    <row r="133" spans="1:15" s="1" customFormat="1" ht="12" customHeight="1">
      <c r="A133" s="54" t="s">
        <v>543</v>
      </c>
      <c r="B133" s="54"/>
      <c r="D133" s="5"/>
      <c r="E133" s="5"/>
      <c r="F133" s="5"/>
      <c r="G133" s="5"/>
      <c r="H133" s="5"/>
      <c r="I133" s="5"/>
    </row>
    <row r="134" spans="1:15" s="1" customFormat="1">
      <c r="A134" s="54" t="s">
        <v>269</v>
      </c>
      <c r="B134" s="54"/>
      <c r="D134" s="5"/>
      <c r="E134" s="5"/>
      <c r="F134" s="5"/>
      <c r="G134" s="5"/>
      <c r="H134" s="5"/>
      <c r="I134" s="5"/>
    </row>
    <row r="135" spans="1:15" s="3" customFormat="1">
      <c r="A135" s="55" t="s">
        <v>53</v>
      </c>
      <c r="B135" s="55"/>
      <c r="D135" s="6"/>
      <c r="E135" s="6"/>
      <c r="F135" s="6"/>
      <c r="G135" s="6"/>
      <c r="H135" s="6"/>
      <c r="I135" s="6"/>
    </row>
    <row r="136" spans="1:15">
      <c r="A136" s="57" t="s">
        <v>260</v>
      </c>
      <c r="B136" s="57" t="s">
        <v>260</v>
      </c>
      <c r="C136" s="8" t="s">
        <v>335</v>
      </c>
      <c r="D136" s="9">
        <v>3398</v>
      </c>
      <c r="E136" s="9"/>
      <c r="F136" s="9">
        <f>SUM(D136:E136)</f>
        <v>3398</v>
      </c>
      <c r="G136" s="9">
        <v>2088</v>
      </c>
      <c r="H136" s="9">
        <v>1310</v>
      </c>
      <c r="I136" s="12" t="s">
        <v>395</v>
      </c>
    </row>
    <row r="137" spans="1:15">
      <c r="A137" s="57" t="s">
        <v>398</v>
      </c>
      <c r="B137" s="57" t="s">
        <v>398</v>
      </c>
      <c r="C137" s="8" t="s">
        <v>92</v>
      </c>
      <c r="D137" s="9">
        <v>917</v>
      </c>
      <c r="E137" s="9"/>
      <c r="F137" s="9">
        <f>SUM(D137:E137)</f>
        <v>917</v>
      </c>
      <c r="G137" s="9">
        <v>564</v>
      </c>
      <c r="H137" s="9">
        <v>353</v>
      </c>
      <c r="I137" s="12" t="s">
        <v>395</v>
      </c>
      <c r="J137" s="12"/>
    </row>
    <row r="138" spans="1:15" s="3" customFormat="1">
      <c r="A138" s="58"/>
      <c r="B138" s="58"/>
      <c r="C138" s="13" t="s">
        <v>54</v>
      </c>
      <c r="D138" s="14">
        <f t="shared" ref="D138:F138" si="22">SUM(D136:D137)</f>
        <v>4315</v>
      </c>
      <c r="E138" s="14">
        <f t="shared" si="22"/>
        <v>0</v>
      </c>
      <c r="F138" s="14">
        <f t="shared" si="22"/>
        <v>4315</v>
      </c>
      <c r="G138" s="14">
        <f t="shared" ref="G138:H138" si="23">SUM(G136:G137)</f>
        <v>2652</v>
      </c>
      <c r="H138" s="14">
        <f t="shared" si="23"/>
        <v>1663</v>
      </c>
      <c r="I138" s="6"/>
    </row>
    <row r="139" spans="1:15" s="3" customFormat="1">
      <c r="A139" s="55"/>
      <c r="B139" s="55"/>
      <c r="D139" s="6"/>
      <c r="E139" s="6"/>
      <c r="F139" s="6"/>
      <c r="G139" s="6"/>
      <c r="H139" s="6"/>
      <c r="I139" s="6"/>
    </row>
    <row r="140" spans="1:15" s="3" customFormat="1" ht="12" customHeight="1">
      <c r="A140" s="55"/>
      <c r="B140" s="55"/>
      <c r="D140" s="6"/>
      <c r="E140" s="6"/>
      <c r="F140" s="6"/>
      <c r="G140" s="6"/>
      <c r="H140" s="6"/>
      <c r="I140" s="6"/>
      <c r="O140" s="32"/>
    </row>
    <row r="141" spans="1:15" s="1" customFormat="1" ht="12" customHeight="1">
      <c r="A141" s="54" t="s">
        <v>528</v>
      </c>
      <c r="B141" s="54"/>
      <c r="D141" s="5"/>
      <c r="E141" s="5"/>
      <c r="F141" s="5"/>
      <c r="G141" s="5"/>
      <c r="H141" s="5"/>
      <c r="I141" s="5"/>
    </row>
    <row r="142" spans="1:15" s="1" customFormat="1" ht="12" customHeight="1">
      <c r="A142" s="54" t="s">
        <v>269</v>
      </c>
      <c r="B142" s="54"/>
      <c r="D142" s="5"/>
      <c r="E142" s="5"/>
      <c r="F142" s="5"/>
      <c r="G142" s="5"/>
      <c r="H142" s="5"/>
      <c r="I142" s="5"/>
    </row>
    <row r="143" spans="1:15" s="1" customFormat="1">
      <c r="A143" s="55" t="s">
        <v>51</v>
      </c>
      <c r="B143" s="55"/>
      <c r="D143" s="5"/>
      <c r="E143" s="5"/>
      <c r="F143" s="5"/>
      <c r="G143" s="5"/>
      <c r="H143" s="5"/>
      <c r="I143" s="5"/>
    </row>
    <row r="144" spans="1:15" ht="12.4" customHeight="1">
      <c r="A144" s="57" t="s">
        <v>405</v>
      </c>
      <c r="B144" s="57" t="s">
        <v>405</v>
      </c>
      <c r="C144" s="8" t="s">
        <v>529</v>
      </c>
      <c r="D144" s="9">
        <v>0</v>
      </c>
      <c r="E144" s="9">
        <v>14166</v>
      </c>
      <c r="F144" s="9">
        <f>SUM(D144:E144)</f>
        <v>14166</v>
      </c>
      <c r="G144" s="9">
        <v>280</v>
      </c>
      <c r="H144" s="9">
        <v>13886</v>
      </c>
      <c r="I144" s="12" t="s">
        <v>395</v>
      </c>
    </row>
    <row r="145" spans="1:257" s="3" customFormat="1">
      <c r="A145" s="58"/>
      <c r="B145" s="58"/>
      <c r="C145" s="13" t="s">
        <v>63</v>
      </c>
      <c r="D145" s="14">
        <f t="shared" ref="D145:F145" si="24">SUM(D144:D144)</f>
        <v>0</v>
      </c>
      <c r="E145" s="14">
        <f t="shared" si="24"/>
        <v>14166</v>
      </c>
      <c r="F145" s="14">
        <f t="shared" si="24"/>
        <v>14166</v>
      </c>
      <c r="G145" s="14">
        <f t="shared" ref="G145:H145" si="25">SUM(G144:G144)</f>
        <v>280</v>
      </c>
      <c r="H145" s="14">
        <f t="shared" si="25"/>
        <v>13886</v>
      </c>
      <c r="I145" s="6"/>
    </row>
    <row r="146" spans="1:257" s="3" customFormat="1">
      <c r="A146" s="55"/>
      <c r="B146" s="55"/>
      <c r="D146" s="6"/>
      <c r="E146" s="6"/>
      <c r="F146" s="6"/>
      <c r="G146" s="6"/>
      <c r="H146" s="6"/>
      <c r="I146" s="6"/>
    </row>
    <row r="147" spans="1:257" s="1" customFormat="1" ht="12" customHeight="1">
      <c r="A147" s="54" t="s">
        <v>528</v>
      </c>
      <c r="B147" s="54"/>
      <c r="D147" s="5"/>
      <c r="E147" s="5"/>
      <c r="F147" s="5"/>
      <c r="G147" s="5"/>
      <c r="H147" s="5"/>
      <c r="I147" s="5"/>
    </row>
    <row r="148" spans="1:257" s="1" customFormat="1">
      <c r="A148" s="54" t="s">
        <v>269</v>
      </c>
      <c r="B148" s="54"/>
      <c r="D148" s="5"/>
      <c r="E148" s="5"/>
      <c r="F148" s="5"/>
      <c r="G148" s="5"/>
      <c r="H148" s="5"/>
      <c r="I148" s="5"/>
    </row>
    <row r="149" spans="1:257" s="3" customFormat="1">
      <c r="A149" s="55" t="s">
        <v>53</v>
      </c>
      <c r="B149" s="55"/>
      <c r="D149" s="6"/>
      <c r="E149" s="6"/>
      <c r="F149" s="6"/>
      <c r="G149" s="6"/>
      <c r="H149" s="6"/>
      <c r="I149" s="6"/>
    </row>
    <row r="150" spans="1:257">
      <c r="A150" s="57" t="s">
        <v>402</v>
      </c>
      <c r="B150" s="57" t="s">
        <v>402</v>
      </c>
      <c r="C150" s="8" t="s">
        <v>638</v>
      </c>
      <c r="D150" s="9"/>
      <c r="E150" s="9">
        <v>1912</v>
      </c>
      <c r="F150" s="9">
        <f t="shared" ref="F150:F151" si="26">SUM(D150:E150)</f>
        <v>1912</v>
      </c>
      <c r="G150" s="9"/>
      <c r="H150" s="9">
        <v>1912</v>
      </c>
      <c r="I150" s="12" t="s">
        <v>395</v>
      </c>
    </row>
    <row r="151" spans="1:257">
      <c r="A151" s="57" t="s">
        <v>253</v>
      </c>
      <c r="B151" s="57"/>
      <c r="C151" s="8" t="s">
        <v>589</v>
      </c>
      <c r="D151" s="9"/>
      <c r="E151" s="9">
        <v>336</v>
      </c>
      <c r="F151" s="9">
        <f t="shared" si="26"/>
        <v>336</v>
      </c>
      <c r="G151" s="9"/>
      <c r="H151" s="9">
        <v>336</v>
      </c>
      <c r="I151" s="12" t="s">
        <v>395</v>
      </c>
    </row>
    <row r="152" spans="1:257">
      <c r="A152" s="57" t="s">
        <v>551</v>
      </c>
      <c r="B152" s="57" t="s">
        <v>551</v>
      </c>
      <c r="C152" s="8" t="s">
        <v>552</v>
      </c>
      <c r="D152" s="9">
        <v>640</v>
      </c>
      <c r="E152" s="9">
        <v>-40</v>
      </c>
      <c r="F152" s="9">
        <f>SUM(D152:E152)</f>
        <v>600</v>
      </c>
      <c r="G152" s="9">
        <v>400</v>
      </c>
      <c r="H152" s="9">
        <v>200</v>
      </c>
      <c r="I152" s="12" t="s">
        <v>395</v>
      </c>
      <c r="J152" s="10" t="s">
        <v>562</v>
      </c>
    </row>
    <row r="153" spans="1:257">
      <c r="A153" s="57" t="s">
        <v>260</v>
      </c>
      <c r="B153" s="57" t="s">
        <v>260</v>
      </c>
      <c r="C153" s="8" t="s">
        <v>335</v>
      </c>
      <c r="D153" s="9">
        <v>1930</v>
      </c>
      <c r="E153" s="9">
        <v>9071</v>
      </c>
      <c r="F153" s="9">
        <f t="shared" ref="F153:F155" si="27">SUM(D153:E153)</f>
        <v>11001</v>
      </c>
      <c r="G153" s="9">
        <v>7327</v>
      </c>
      <c r="H153" s="9">
        <v>3674</v>
      </c>
      <c r="I153" s="12" t="s">
        <v>395</v>
      </c>
    </row>
    <row r="154" spans="1:257">
      <c r="A154" s="57" t="s">
        <v>414</v>
      </c>
      <c r="B154" s="57"/>
      <c r="C154" s="8" t="s">
        <v>179</v>
      </c>
      <c r="D154" s="9"/>
      <c r="E154" s="9">
        <v>513</v>
      </c>
      <c r="F154" s="9">
        <f t="shared" si="27"/>
        <v>513</v>
      </c>
      <c r="G154" s="9"/>
      <c r="H154" s="9">
        <v>513</v>
      </c>
      <c r="I154" s="12" t="s">
        <v>395</v>
      </c>
    </row>
    <row r="155" spans="1:257">
      <c r="A155" s="57" t="s">
        <v>398</v>
      </c>
      <c r="B155" s="57" t="s">
        <v>398</v>
      </c>
      <c r="C155" s="8" t="s">
        <v>92</v>
      </c>
      <c r="D155" s="9">
        <v>521</v>
      </c>
      <c r="E155" s="9">
        <v>2374</v>
      </c>
      <c r="F155" s="9">
        <f t="shared" si="27"/>
        <v>2895</v>
      </c>
      <c r="G155" s="9">
        <v>1567</v>
      </c>
      <c r="H155" s="9">
        <v>1131</v>
      </c>
      <c r="I155" s="12" t="s">
        <v>395</v>
      </c>
      <c r="J155" s="12"/>
    </row>
    <row r="156" spans="1:257" s="3" customFormat="1">
      <c r="A156" s="58"/>
      <c r="B156" s="58"/>
      <c r="C156" s="13" t="s">
        <v>54</v>
      </c>
      <c r="D156" s="14">
        <f>SUM(D150:D155)</f>
        <v>3091</v>
      </c>
      <c r="E156" s="14">
        <f t="shared" ref="E156:G156" si="28">SUM(E150:E155)</f>
        <v>14166</v>
      </c>
      <c r="F156" s="14">
        <f t="shared" si="28"/>
        <v>17257</v>
      </c>
      <c r="G156" s="14">
        <f t="shared" si="28"/>
        <v>9294</v>
      </c>
      <c r="H156" s="14">
        <f t="shared" ref="H156" si="29">SUM(H150:H155)</f>
        <v>7766</v>
      </c>
      <c r="I156" s="6"/>
    </row>
    <row r="157" spans="1:257" s="3" customFormat="1" ht="12" customHeight="1">
      <c r="A157" s="55"/>
      <c r="B157" s="55"/>
      <c r="D157" s="6"/>
      <c r="E157" s="6"/>
      <c r="F157" s="6"/>
      <c r="G157" s="6"/>
      <c r="H157" s="6"/>
      <c r="I157" s="6"/>
      <c r="O157" s="32"/>
    </row>
    <row r="158" spans="1:257" s="3" customFormat="1">
      <c r="A158" s="55"/>
      <c r="B158" s="55"/>
      <c r="D158" s="6"/>
      <c r="E158" s="6"/>
      <c r="F158" s="6"/>
      <c r="G158" s="6"/>
      <c r="H158" s="6"/>
      <c r="I158" s="6"/>
      <c r="O158" s="32"/>
    </row>
    <row r="159" spans="1:257" s="3" customFormat="1" ht="11.25" customHeight="1">
      <c r="A159" s="54" t="s">
        <v>273</v>
      </c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4"/>
      <c r="AV159" s="54"/>
      <c r="AW159" s="54"/>
      <c r="AX159" s="54"/>
      <c r="AY159" s="54"/>
      <c r="AZ159" s="54"/>
      <c r="BA159" s="54"/>
      <c r="BB159" s="54"/>
      <c r="BC159" s="54"/>
      <c r="BD159" s="54"/>
      <c r="BE159" s="54"/>
      <c r="BF159" s="54"/>
      <c r="BG159" s="54"/>
      <c r="BH159" s="54"/>
      <c r="BI159" s="54"/>
      <c r="BJ159" s="54"/>
      <c r="BK159" s="54"/>
      <c r="BL159" s="54"/>
      <c r="BM159" s="54"/>
      <c r="BN159" s="54"/>
      <c r="BO159" s="54"/>
      <c r="BP159" s="54"/>
      <c r="BQ159" s="54"/>
      <c r="BR159" s="54"/>
      <c r="BS159" s="54"/>
      <c r="BT159" s="54"/>
      <c r="BU159" s="54"/>
      <c r="BV159" s="54"/>
      <c r="BW159" s="54"/>
      <c r="BX159" s="54"/>
      <c r="BY159" s="54"/>
      <c r="BZ159" s="54"/>
      <c r="CA159" s="54"/>
      <c r="CB159" s="54"/>
      <c r="CC159" s="54"/>
      <c r="CD159" s="54"/>
      <c r="CE159" s="54"/>
      <c r="CF159" s="54"/>
      <c r="CG159" s="54"/>
      <c r="CH159" s="54"/>
      <c r="CI159" s="54"/>
      <c r="CJ159" s="54"/>
      <c r="CK159" s="54"/>
      <c r="CL159" s="54"/>
      <c r="CM159" s="54"/>
      <c r="CN159" s="54"/>
      <c r="CO159" s="54"/>
      <c r="CP159" s="54"/>
      <c r="CQ159" s="54"/>
      <c r="CR159" s="54"/>
      <c r="CS159" s="54"/>
      <c r="CT159" s="54"/>
      <c r="CU159" s="54"/>
      <c r="CV159" s="54"/>
      <c r="CW159" s="54"/>
      <c r="CX159" s="54"/>
      <c r="CY159" s="54"/>
      <c r="CZ159" s="54"/>
      <c r="DA159" s="54"/>
      <c r="DB159" s="54"/>
      <c r="DC159" s="54"/>
      <c r="DD159" s="54"/>
      <c r="DE159" s="54"/>
      <c r="DF159" s="54"/>
      <c r="DG159" s="54"/>
      <c r="DH159" s="54"/>
      <c r="DI159" s="54"/>
      <c r="DJ159" s="54"/>
      <c r="DK159" s="54"/>
      <c r="DL159" s="54"/>
      <c r="DM159" s="54"/>
      <c r="DN159" s="54"/>
      <c r="DO159" s="54"/>
      <c r="DP159" s="54"/>
      <c r="DQ159" s="54"/>
      <c r="DR159" s="54"/>
      <c r="DS159" s="54"/>
      <c r="DT159" s="54"/>
      <c r="DU159" s="54"/>
      <c r="DV159" s="54"/>
      <c r="DW159" s="54"/>
      <c r="DX159" s="54"/>
      <c r="DY159" s="54"/>
      <c r="DZ159" s="54"/>
      <c r="EA159" s="54"/>
      <c r="EB159" s="54"/>
      <c r="EC159" s="54"/>
      <c r="ED159" s="54"/>
      <c r="EE159" s="54"/>
      <c r="EF159" s="54"/>
      <c r="EG159" s="54"/>
      <c r="EH159" s="54"/>
      <c r="EI159" s="54"/>
      <c r="EJ159" s="54"/>
      <c r="EK159" s="54"/>
      <c r="EL159" s="54"/>
      <c r="EM159" s="54"/>
      <c r="EN159" s="54"/>
      <c r="EO159" s="54"/>
      <c r="EP159" s="54"/>
      <c r="EQ159" s="54"/>
      <c r="ER159" s="54"/>
      <c r="ES159" s="54"/>
      <c r="ET159" s="54"/>
      <c r="EU159" s="54"/>
      <c r="EV159" s="54"/>
      <c r="EW159" s="54"/>
      <c r="EX159" s="54"/>
      <c r="EY159" s="54"/>
      <c r="EZ159" s="54"/>
      <c r="FA159" s="54"/>
      <c r="FB159" s="54"/>
      <c r="FC159" s="54"/>
      <c r="FD159" s="54"/>
      <c r="FE159" s="54"/>
      <c r="FF159" s="54"/>
      <c r="FG159" s="54"/>
      <c r="FH159" s="54"/>
      <c r="FI159" s="54"/>
      <c r="FJ159" s="54"/>
      <c r="FK159" s="54"/>
      <c r="FL159" s="54"/>
      <c r="FM159" s="54"/>
      <c r="FN159" s="54"/>
      <c r="FO159" s="54"/>
      <c r="FP159" s="54"/>
      <c r="FQ159" s="54"/>
      <c r="FR159" s="54"/>
      <c r="FS159" s="54"/>
      <c r="FT159" s="54"/>
      <c r="FU159" s="54"/>
      <c r="FV159" s="54"/>
      <c r="FW159" s="54"/>
      <c r="FX159" s="54"/>
      <c r="FY159" s="54"/>
      <c r="FZ159" s="54"/>
      <c r="GA159" s="54"/>
      <c r="GB159" s="54"/>
      <c r="GC159" s="54"/>
      <c r="GD159" s="54"/>
      <c r="GE159" s="54"/>
      <c r="GF159" s="54"/>
      <c r="GG159" s="54"/>
      <c r="GH159" s="54"/>
      <c r="GI159" s="54"/>
      <c r="GJ159" s="54"/>
      <c r="GK159" s="54"/>
      <c r="GL159" s="54"/>
      <c r="GM159" s="54"/>
      <c r="GN159" s="54"/>
      <c r="GO159" s="54"/>
      <c r="GP159" s="54"/>
      <c r="GQ159" s="54"/>
      <c r="GR159" s="54"/>
      <c r="GS159" s="54"/>
      <c r="GT159" s="54"/>
      <c r="GU159" s="54"/>
      <c r="GV159" s="54"/>
      <c r="GW159" s="54"/>
      <c r="GX159" s="54"/>
      <c r="GY159" s="54"/>
      <c r="GZ159" s="54"/>
      <c r="HA159" s="54"/>
      <c r="HB159" s="54"/>
      <c r="HC159" s="54"/>
      <c r="HD159" s="54"/>
      <c r="HE159" s="54"/>
      <c r="HF159" s="54"/>
      <c r="HG159" s="54"/>
      <c r="HH159" s="54"/>
      <c r="HI159" s="54"/>
      <c r="HJ159" s="54"/>
      <c r="HK159" s="54"/>
      <c r="HL159" s="54"/>
      <c r="HM159" s="54"/>
      <c r="HN159" s="54"/>
      <c r="HO159" s="54"/>
      <c r="HP159" s="54"/>
      <c r="HQ159" s="54"/>
      <c r="HR159" s="54"/>
      <c r="HS159" s="54"/>
      <c r="HT159" s="54"/>
      <c r="HU159" s="54"/>
      <c r="HV159" s="54"/>
      <c r="HW159" s="54"/>
      <c r="HX159" s="54"/>
      <c r="HY159" s="54"/>
      <c r="HZ159" s="54"/>
      <c r="IA159" s="54"/>
      <c r="IB159" s="54"/>
      <c r="IC159" s="54"/>
      <c r="ID159" s="54"/>
      <c r="IE159" s="54"/>
      <c r="IF159" s="54"/>
      <c r="IG159" s="54"/>
      <c r="IH159" s="54"/>
      <c r="II159" s="54"/>
      <c r="IJ159" s="54"/>
      <c r="IK159" s="54"/>
      <c r="IL159" s="54"/>
      <c r="IM159" s="54"/>
      <c r="IN159" s="54"/>
      <c r="IO159" s="54"/>
      <c r="IP159" s="54"/>
      <c r="IQ159" s="54"/>
      <c r="IR159" s="54"/>
      <c r="IS159" s="54"/>
      <c r="IT159" s="54"/>
      <c r="IU159" s="54"/>
      <c r="IV159" s="54"/>
      <c r="IW159" s="54"/>
    </row>
    <row r="160" spans="1:257" ht="12.4" customHeight="1">
      <c r="A160" s="54" t="s">
        <v>269</v>
      </c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  <c r="BA160" s="54"/>
      <c r="BB160" s="54"/>
      <c r="BC160" s="54"/>
      <c r="BD160" s="54"/>
      <c r="BE160" s="54"/>
      <c r="BF160" s="54"/>
      <c r="BG160" s="54"/>
      <c r="BH160" s="54"/>
      <c r="BI160" s="54"/>
      <c r="BJ160" s="54"/>
      <c r="BK160" s="54"/>
      <c r="BL160" s="54"/>
      <c r="BM160" s="54"/>
      <c r="BN160" s="54"/>
      <c r="BO160" s="54"/>
      <c r="BP160" s="54"/>
      <c r="BQ160" s="54"/>
      <c r="BR160" s="54"/>
      <c r="BS160" s="54"/>
      <c r="BT160" s="54"/>
      <c r="BU160" s="54"/>
      <c r="BV160" s="54"/>
      <c r="BW160" s="54"/>
      <c r="BX160" s="54"/>
      <c r="BY160" s="54"/>
      <c r="BZ160" s="54"/>
      <c r="CA160" s="54"/>
      <c r="CB160" s="54"/>
      <c r="CC160" s="54"/>
      <c r="CD160" s="54"/>
      <c r="CE160" s="54"/>
      <c r="CF160" s="54"/>
      <c r="CG160" s="54"/>
      <c r="CH160" s="54"/>
      <c r="CI160" s="54"/>
      <c r="CJ160" s="54"/>
      <c r="CK160" s="54"/>
      <c r="CL160" s="54"/>
      <c r="CM160" s="54"/>
      <c r="CN160" s="54"/>
      <c r="CO160" s="54"/>
      <c r="CP160" s="54"/>
      <c r="CQ160" s="54"/>
      <c r="CR160" s="54"/>
      <c r="CS160" s="54"/>
      <c r="CT160" s="54"/>
      <c r="CU160" s="54"/>
      <c r="CV160" s="54"/>
      <c r="CW160" s="54"/>
      <c r="CX160" s="54"/>
      <c r="CY160" s="54"/>
      <c r="CZ160" s="54"/>
      <c r="DA160" s="54"/>
      <c r="DB160" s="54"/>
      <c r="DC160" s="54"/>
      <c r="DD160" s="54"/>
      <c r="DE160" s="54"/>
      <c r="DF160" s="54"/>
      <c r="DG160" s="54"/>
      <c r="DH160" s="54"/>
      <c r="DI160" s="54"/>
      <c r="DJ160" s="54"/>
      <c r="DK160" s="54"/>
      <c r="DL160" s="54"/>
      <c r="DM160" s="54"/>
      <c r="DN160" s="54"/>
      <c r="DO160" s="54"/>
      <c r="DP160" s="54"/>
      <c r="DQ160" s="54"/>
      <c r="DR160" s="54"/>
      <c r="DS160" s="54"/>
      <c r="DT160" s="54"/>
      <c r="DU160" s="54"/>
      <c r="DV160" s="54"/>
      <c r="DW160" s="54"/>
      <c r="DX160" s="54"/>
      <c r="DY160" s="54"/>
      <c r="DZ160" s="54"/>
      <c r="EA160" s="54"/>
      <c r="EB160" s="54"/>
      <c r="EC160" s="54"/>
      <c r="ED160" s="54"/>
      <c r="EE160" s="54"/>
      <c r="EF160" s="54"/>
      <c r="EG160" s="54"/>
      <c r="EH160" s="54"/>
      <c r="EI160" s="54"/>
      <c r="EJ160" s="54"/>
      <c r="EK160" s="54"/>
      <c r="EL160" s="54"/>
      <c r="EM160" s="54"/>
      <c r="EN160" s="54"/>
      <c r="EO160" s="54"/>
      <c r="EP160" s="54"/>
      <c r="EQ160" s="54"/>
      <c r="ER160" s="54"/>
      <c r="ES160" s="54"/>
      <c r="ET160" s="54"/>
      <c r="EU160" s="54"/>
      <c r="EV160" s="54"/>
      <c r="EW160" s="54"/>
      <c r="EX160" s="54"/>
      <c r="EY160" s="54"/>
      <c r="EZ160" s="54"/>
      <c r="FA160" s="54"/>
      <c r="FB160" s="54"/>
      <c r="FC160" s="54"/>
      <c r="FD160" s="54"/>
      <c r="FE160" s="54"/>
      <c r="FF160" s="54"/>
      <c r="FG160" s="54"/>
      <c r="FH160" s="54"/>
      <c r="FI160" s="54"/>
      <c r="FJ160" s="54"/>
      <c r="FK160" s="54"/>
      <c r="FL160" s="54"/>
      <c r="FM160" s="54"/>
      <c r="FN160" s="54"/>
      <c r="FO160" s="54"/>
      <c r="FP160" s="54"/>
      <c r="FQ160" s="54"/>
      <c r="FR160" s="54"/>
      <c r="FS160" s="54"/>
      <c r="FT160" s="54"/>
      <c r="FU160" s="54"/>
      <c r="FV160" s="54"/>
      <c r="FW160" s="54"/>
      <c r="FX160" s="54"/>
      <c r="FY160" s="54"/>
      <c r="FZ160" s="54"/>
      <c r="GA160" s="54"/>
      <c r="GB160" s="54"/>
      <c r="GC160" s="54"/>
      <c r="GD160" s="54"/>
      <c r="GE160" s="54"/>
      <c r="GF160" s="54"/>
      <c r="GG160" s="54"/>
      <c r="GH160" s="54"/>
      <c r="GI160" s="54"/>
      <c r="GJ160" s="54"/>
      <c r="GK160" s="54"/>
      <c r="GL160" s="54"/>
      <c r="GM160" s="54"/>
      <c r="GN160" s="54"/>
      <c r="GO160" s="54"/>
      <c r="GP160" s="54"/>
      <c r="GQ160" s="54"/>
      <c r="GR160" s="54"/>
      <c r="GS160" s="54"/>
      <c r="GT160" s="54"/>
      <c r="GU160" s="54"/>
      <c r="GV160" s="54"/>
      <c r="GW160" s="54"/>
      <c r="GX160" s="54"/>
      <c r="GY160" s="54"/>
      <c r="GZ160" s="54"/>
      <c r="HA160" s="54"/>
      <c r="HB160" s="54"/>
      <c r="HC160" s="54"/>
      <c r="HD160" s="54"/>
      <c r="HE160" s="54"/>
      <c r="HF160" s="54"/>
      <c r="HG160" s="54"/>
      <c r="HH160" s="54"/>
      <c r="HI160" s="54"/>
      <c r="HJ160" s="54"/>
      <c r="HK160" s="54"/>
      <c r="HL160" s="54"/>
      <c r="HM160" s="54"/>
      <c r="HN160" s="54"/>
      <c r="HO160" s="54"/>
      <c r="HP160" s="54"/>
      <c r="HQ160" s="54"/>
      <c r="HR160" s="54"/>
      <c r="HS160" s="54"/>
      <c r="HT160" s="54"/>
      <c r="HU160" s="54"/>
      <c r="HV160" s="54"/>
      <c r="HW160" s="54"/>
      <c r="HX160" s="54"/>
      <c r="HY160" s="54"/>
      <c r="HZ160" s="54"/>
      <c r="IA160" s="54"/>
      <c r="IB160" s="54"/>
      <c r="IC160" s="54"/>
      <c r="ID160" s="54"/>
      <c r="IE160" s="54"/>
      <c r="IF160" s="54"/>
      <c r="IG160" s="54"/>
      <c r="IH160" s="54"/>
      <c r="II160" s="54"/>
      <c r="IJ160" s="54"/>
      <c r="IK160" s="54"/>
      <c r="IL160" s="54"/>
      <c r="IM160" s="54"/>
      <c r="IN160" s="54"/>
      <c r="IO160" s="54"/>
      <c r="IP160" s="54"/>
      <c r="IQ160" s="54"/>
      <c r="IR160" s="54"/>
      <c r="IS160" s="54"/>
      <c r="IT160" s="54"/>
      <c r="IU160" s="54"/>
      <c r="IV160" s="54"/>
      <c r="IW160" s="54"/>
    </row>
    <row r="161" spans="1:257" s="1" customFormat="1">
      <c r="A161" s="55" t="s">
        <v>51</v>
      </c>
      <c r="B161" s="55"/>
      <c r="D161" s="5"/>
      <c r="E161" s="5"/>
      <c r="F161" s="5"/>
      <c r="G161" s="5"/>
      <c r="H161" s="5"/>
      <c r="I161" s="5"/>
      <c r="L161" s="2"/>
      <c r="O161" s="32"/>
    </row>
    <row r="162" spans="1:257" ht="12" customHeight="1">
      <c r="A162" s="56" t="s">
        <v>496</v>
      </c>
      <c r="B162" s="56" t="s">
        <v>408</v>
      </c>
      <c r="C162" s="8" t="s">
        <v>338</v>
      </c>
      <c r="D162" s="9">
        <v>50</v>
      </c>
      <c r="E162" s="9"/>
      <c r="F162" s="9">
        <f>SUM(D162:E162)</f>
        <v>50</v>
      </c>
      <c r="G162" s="9"/>
      <c r="H162" s="9">
        <v>0</v>
      </c>
      <c r="I162" s="12" t="s">
        <v>394</v>
      </c>
      <c r="O162" s="32"/>
    </row>
    <row r="163" spans="1:257" ht="12" customHeight="1">
      <c r="A163" s="56" t="s">
        <v>603</v>
      </c>
      <c r="B163" s="56"/>
      <c r="C163" s="8" t="s">
        <v>604</v>
      </c>
      <c r="D163" s="9"/>
      <c r="E163" s="9"/>
      <c r="F163" s="9">
        <f t="shared" ref="F163:F165" si="30">SUM(D163:E163)</f>
        <v>0</v>
      </c>
      <c r="G163" s="9">
        <v>34</v>
      </c>
      <c r="H163" s="9">
        <v>0</v>
      </c>
      <c r="I163" s="12" t="s">
        <v>394</v>
      </c>
      <c r="O163" s="32"/>
    </row>
    <row r="164" spans="1:257" ht="12" customHeight="1">
      <c r="A164" s="56" t="s">
        <v>603</v>
      </c>
      <c r="B164" s="56"/>
      <c r="C164" s="8" t="s">
        <v>605</v>
      </c>
      <c r="D164" s="9"/>
      <c r="E164" s="9"/>
      <c r="F164" s="9">
        <f t="shared" si="30"/>
        <v>0</v>
      </c>
      <c r="G164" s="9">
        <v>480</v>
      </c>
      <c r="H164" s="9">
        <v>0</v>
      </c>
      <c r="I164" s="12" t="s">
        <v>394</v>
      </c>
      <c r="O164" s="32"/>
    </row>
    <row r="165" spans="1:257" ht="12" customHeight="1">
      <c r="A165" s="56" t="s">
        <v>497</v>
      </c>
      <c r="B165" s="56" t="s">
        <v>409</v>
      </c>
      <c r="C165" s="8" t="s">
        <v>340</v>
      </c>
      <c r="D165" s="9">
        <v>569</v>
      </c>
      <c r="E165" s="9"/>
      <c r="F165" s="9">
        <f t="shared" si="30"/>
        <v>569</v>
      </c>
      <c r="G165" s="9"/>
      <c r="H165" s="9">
        <v>569</v>
      </c>
      <c r="I165" s="12" t="s">
        <v>394</v>
      </c>
      <c r="O165" s="32"/>
    </row>
    <row r="166" spans="1:257" ht="12" customHeight="1">
      <c r="A166" s="56" t="s">
        <v>496</v>
      </c>
      <c r="B166" s="56" t="s">
        <v>408</v>
      </c>
      <c r="C166" s="8" t="s">
        <v>433</v>
      </c>
      <c r="D166" s="9">
        <v>0</v>
      </c>
      <c r="E166" s="9"/>
      <c r="F166" s="9">
        <f t="shared" ref="F166:F183" si="31">SUM(D166:E166)</f>
        <v>0</v>
      </c>
      <c r="G166" s="9"/>
      <c r="H166" s="9">
        <v>0</v>
      </c>
      <c r="I166" s="12" t="s">
        <v>394</v>
      </c>
      <c r="O166" s="32"/>
    </row>
    <row r="167" spans="1:257" ht="12" customHeight="1">
      <c r="A167" s="56" t="s">
        <v>257</v>
      </c>
      <c r="B167" s="56" t="s">
        <v>257</v>
      </c>
      <c r="C167" s="8" t="s">
        <v>213</v>
      </c>
      <c r="D167" s="9">
        <v>1200</v>
      </c>
      <c r="E167" s="9"/>
      <c r="F167" s="9">
        <f t="shared" si="31"/>
        <v>1200</v>
      </c>
      <c r="G167" s="9">
        <v>1333</v>
      </c>
      <c r="H167" s="9">
        <v>1200</v>
      </c>
      <c r="I167" s="12" t="s">
        <v>394</v>
      </c>
      <c r="J167" s="10" t="s">
        <v>214</v>
      </c>
      <c r="O167" s="32"/>
    </row>
    <row r="168" spans="1:257" ht="12" customHeight="1">
      <c r="A168" s="56" t="s">
        <v>257</v>
      </c>
      <c r="B168" s="56"/>
      <c r="C168" s="8" t="s">
        <v>215</v>
      </c>
      <c r="D168" s="9">
        <v>400</v>
      </c>
      <c r="E168" s="9"/>
      <c r="F168" s="9">
        <f t="shared" si="31"/>
        <v>400</v>
      </c>
      <c r="G168" s="9">
        <v>433</v>
      </c>
      <c r="H168" s="9">
        <v>400</v>
      </c>
      <c r="I168" s="12" t="s">
        <v>394</v>
      </c>
      <c r="O168" s="32"/>
    </row>
    <row r="169" spans="1:257" ht="12" customHeight="1">
      <c r="A169" s="56" t="s">
        <v>257</v>
      </c>
      <c r="B169" s="56"/>
      <c r="C169" s="8" t="s">
        <v>163</v>
      </c>
      <c r="D169" s="9">
        <v>8880</v>
      </c>
      <c r="E169" s="9"/>
      <c r="F169" s="9">
        <f t="shared" si="31"/>
        <v>8880</v>
      </c>
      <c r="G169" s="9">
        <v>8880</v>
      </c>
      <c r="H169" s="9">
        <v>9182</v>
      </c>
      <c r="I169" s="12" t="s">
        <v>394</v>
      </c>
      <c r="J169" s="10" t="s">
        <v>677</v>
      </c>
      <c r="O169" s="32"/>
    </row>
    <row r="170" spans="1:257" ht="12" customHeight="1">
      <c r="A170" s="128"/>
      <c r="B170" s="128"/>
      <c r="O170" s="32"/>
    </row>
    <row r="171" spans="1:257" ht="12" customHeight="1">
      <c r="A171" s="128"/>
      <c r="B171" s="128"/>
      <c r="O171" s="32"/>
    </row>
    <row r="172" spans="1:257" s="1" customFormat="1" ht="35.25" customHeight="1">
      <c r="A172" s="54"/>
      <c r="B172" s="54"/>
      <c r="D172" s="41" t="s">
        <v>599</v>
      </c>
      <c r="E172" s="41" t="s">
        <v>600</v>
      </c>
      <c r="F172" s="41" t="s">
        <v>601</v>
      </c>
      <c r="G172" s="41" t="s">
        <v>602</v>
      </c>
      <c r="H172" s="41" t="s">
        <v>653</v>
      </c>
      <c r="I172" s="110"/>
      <c r="K172" s="3"/>
      <c r="L172" s="3"/>
      <c r="M172" s="3"/>
      <c r="N172" s="2"/>
    </row>
    <row r="173" spans="1:257" s="3" customFormat="1" ht="11.25" customHeight="1">
      <c r="A173" s="54" t="s">
        <v>273</v>
      </c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4"/>
      <c r="AP173" s="54"/>
      <c r="AQ173" s="54"/>
      <c r="AR173" s="54"/>
      <c r="AS173" s="54"/>
      <c r="AT173" s="54"/>
      <c r="AU173" s="54"/>
      <c r="AV173" s="54"/>
      <c r="AW173" s="54"/>
      <c r="AX173" s="54"/>
      <c r="AY173" s="54"/>
      <c r="AZ173" s="54"/>
      <c r="BA173" s="54"/>
      <c r="BB173" s="54"/>
      <c r="BC173" s="54"/>
      <c r="BD173" s="54"/>
      <c r="BE173" s="54"/>
      <c r="BF173" s="54"/>
      <c r="BG173" s="54"/>
      <c r="BH173" s="54"/>
      <c r="BI173" s="54"/>
      <c r="BJ173" s="54"/>
      <c r="BK173" s="54"/>
      <c r="BL173" s="54"/>
      <c r="BM173" s="54"/>
      <c r="BN173" s="54"/>
      <c r="BO173" s="54"/>
      <c r="BP173" s="54"/>
      <c r="BQ173" s="54"/>
      <c r="BR173" s="54"/>
      <c r="BS173" s="54"/>
      <c r="BT173" s="54"/>
      <c r="BU173" s="54"/>
      <c r="BV173" s="54"/>
      <c r="BW173" s="54"/>
      <c r="BX173" s="54"/>
      <c r="BY173" s="54"/>
      <c r="BZ173" s="54"/>
      <c r="CA173" s="54"/>
      <c r="CB173" s="54"/>
      <c r="CC173" s="54"/>
      <c r="CD173" s="54"/>
      <c r="CE173" s="54"/>
      <c r="CF173" s="54"/>
      <c r="CG173" s="54"/>
      <c r="CH173" s="54"/>
      <c r="CI173" s="54"/>
      <c r="CJ173" s="54"/>
      <c r="CK173" s="54"/>
      <c r="CL173" s="54"/>
      <c r="CM173" s="54"/>
      <c r="CN173" s="54"/>
      <c r="CO173" s="54"/>
      <c r="CP173" s="54"/>
      <c r="CQ173" s="54"/>
      <c r="CR173" s="54"/>
      <c r="CS173" s="54"/>
      <c r="CT173" s="54"/>
      <c r="CU173" s="54"/>
      <c r="CV173" s="54"/>
      <c r="CW173" s="54"/>
      <c r="CX173" s="54"/>
      <c r="CY173" s="54"/>
      <c r="CZ173" s="54"/>
      <c r="DA173" s="54"/>
      <c r="DB173" s="54"/>
      <c r="DC173" s="54"/>
      <c r="DD173" s="54"/>
      <c r="DE173" s="54"/>
      <c r="DF173" s="54"/>
      <c r="DG173" s="54"/>
      <c r="DH173" s="54"/>
      <c r="DI173" s="54"/>
      <c r="DJ173" s="54"/>
      <c r="DK173" s="54"/>
      <c r="DL173" s="54"/>
      <c r="DM173" s="54"/>
      <c r="DN173" s="54"/>
      <c r="DO173" s="54"/>
      <c r="DP173" s="54"/>
      <c r="DQ173" s="54"/>
      <c r="DR173" s="54"/>
      <c r="DS173" s="54"/>
      <c r="DT173" s="54"/>
      <c r="DU173" s="54"/>
      <c r="DV173" s="54"/>
      <c r="DW173" s="54"/>
      <c r="DX173" s="54"/>
      <c r="DY173" s="54"/>
      <c r="DZ173" s="54"/>
      <c r="EA173" s="54"/>
      <c r="EB173" s="54"/>
      <c r="EC173" s="54"/>
      <c r="ED173" s="54"/>
      <c r="EE173" s="54"/>
      <c r="EF173" s="54"/>
      <c r="EG173" s="54"/>
      <c r="EH173" s="54"/>
      <c r="EI173" s="54"/>
      <c r="EJ173" s="54"/>
      <c r="EK173" s="54"/>
      <c r="EL173" s="54"/>
      <c r="EM173" s="54"/>
      <c r="EN173" s="54"/>
      <c r="EO173" s="54"/>
      <c r="EP173" s="54"/>
      <c r="EQ173" s="54"/>
      <c r="ER173" s="54"/>
      <c r="ES173" s="54"/>
      <c r="ET173" s="54"/>
      <c r="EU173" s="54"/>
      <c r="EV173" s="54"/>
      <c r="EW173" s="54"/>
      <c r="EX173" s="54"/>
      <c r="EY173" s="54"/>
      <c r="EZ173" s="54"/>
      <c r="FA173" s="54"/>
      <c r="FB173" s="54"/>
      <c r="FC173" s="54"/>
      <c r="FD173" s="54"/>
      <c r="FE173" s="54"/>
      <c r="FF173" s="54"/>
      <c r="FG173" s="54"/>
      <c r="FH173" s="54"/>
      <c r="FI173" s="54"/>
      <c r="FJ173" s="54"/>
      <c r="FK173" s="54"/>
      <c r="FL173" s="54"/>
      <c r="FM173" s="54"/>
      <c r="FN173" s="54"/>
      <c r="FO173" s="54"/>
      <c r="FP173" s="54"/>
      <c r="FQ173" s="54"/>
      <c r="FR173" s="54"/>
      <c r="FS173" s="54"/>
      <c r="FT173" s="54"/>
      <c r="FU173" s="54"/>
      <c r="FV173" s="54"/>
      <c r="FW173" s="54"/>
      <c r="FX173" s="54"/>
      <c r="FY173" s="54"/>
      <c r="FZ173" s="54"/>
      <c r="GA173" s="54"/>
      <c r="GB173" s="54"/>
      <c r="GC173" s="54"/>
      <c r="GD173" s="54"/>
      <c r="GE173" s="54"/>
      <c r="GF173" s="54"/>
      <c r="GG173" s="54"/>
      <c r="GH173" s="54"/>
      <c r="GI173" s="54"/>
      <c r="GJ173" s="54"/>
      <c r="GK173" s="54"/>
      <c r="GL173" s="54"/>
      <c r="GM173" s="54"/>
      <c r="GN173" s="54"/>
      <c r="GO173" s="54"/>
      <c r="GP173" s="54"/>
      <c r="GQ173" s="54"/>
      <c r="GR173" s="54"/>
      <c r="GS173" s="54"/>
      <c r="GT173" s="54"/>
      <c r="GU173" s="54"/>
      <c r="GV173" s="54"/>
      <c r="GW173" s="54"/>
      <c r="GX173" s="54"/>
      <c r="GY173" s="54"/>
      <c r="GZ173" s="54"/>
      <c r="HA173" s="54"/>
      <c r="HB173" s="54"/>
      <c r="HC173" s="54"/>
      <c r="HD173" s="54"/>
      <c r="HE173" s="54"/>
      <c r="HF173" s="54"/>
      <c r="HG173" s="54"/>
      <c r="HH173" s="54"/>
      <c r="HI173" s="54"/>
      <c r="HJ173" s="54"/>
      <c r="HK173" s="54"/>
      <c r="HL173" s="54"/>
      <c r="HM173" s="54"/>
      <c r="HN173" s="54"/>
      <c r="HO173" s="54"/>
      <c r="HP173" s="54"/>
      <c r="HQ173" s="54"/>
      <c r="HR173" s="54"/>
      <c r="HS173" s="54"/>
      <c r="HT173" s="54"/>
      <c r="HU173" s="54"/>
      <c r="HV173" s="54"/>
      <c r="HW173" s="54"/>
      <c r="HX173" s="54"/>
      <c r="HY173" s="54"/>
      <c r="HZ173" s="54"/>
      <c r="IA173" s="54"/>
      <c r="IB173" s="54"/>
      <c r="IC173" s="54"/>
      <c r="ID173" s="54"/>
      <c r="IE173" s="54"/>
      <c r="IF173" s="54"/>
      <c r="IG173" s="54"/>
      <c r="IH173" s="54"/>
      <c r="II173" s="54"/>
      <c r="IJ173" s="54"/>
      <c r="IK173" s="54"/>
      <c r="IL173" s="54"/>
      <c r="IM173" s="54"/>
      <c r="IN173" s="54"/>
      <c r="IO173" s="54"/>
      <c r="IP173" s="54"/>
      <c r="IQ173" s="54"/>
      <c r="IR173" s="54"/>
      <c r="IS173" s="54"/>
      <c r="IT173" s="54"/>
      <c r="IU173" s="54"/>
      <c r="IV173" s="54"/>
      <c r="IW173" s="54"/>
    </row>
    <row r="174" spans="1:257" ht="12.4" customHeight="1">
      <c r="A174" s="54" t="s">
        <v>269</v>
      </c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54"/>
      <c r="AO174" s="54"/>
      <c r="AP174" s="54"/>
      <c r="AQ174" s="54"/>
      <c r="AR174" s="54"/>
      <c r="AS174" s="54"/>
      <c r="AT174" s="54"/>
      <c r="AU174" s="54"/>
      <c r="AV174" s="54"/>
      <c r="AW174" s="54"/>
      <c r="AX174" s="54"/>
      <c r="AY174" s="54"/>
      <c r="AZ174" s="54"/>
      <c r="BA174" s="54"/>
      <c r="BB174" s="54"/>
      <c r="BC174" s="54"/>
      <c r="BD174" s="54"/>
      <c r="BE174" s="54"/>
      <c r="BF174" s="54"/>
      <c r="BG174" s="54"/>
      <c r="BH174" s="54"/>
      <c r="BI174" s="54"/>
      <c r="BJ174" s="54"/>
      <c r="BK174" s="54"/>
      <c r="BL174" s="54"/>
      <c r="BM174" s="54"/>
      <c r="BN174" s="54"/>
      <c r="BO174" s="54"/>
      <c r="BP174" s="54"/>
      <c r="BQ174" s="54"/>
      <c r="BR174" s="54"/>
      <c r="BS174" s="54"/>
      <c r="BT174" s="54"/>
      <c r="BU174" s="54"/>
      <c r="BV174" s="54"/>
      <c r="BW174" s="54"/>
      <c r="BX174" s="54"/>
      <c r="BY174" s="54"/>
      <c r="BZ174" s="54"/>
      <c r="CA174" s="54"/>
      <c r="CB174" s="54"/>
      <c r="CC174" s="54"/>
      <c r="CD174" s="54"/>
      <c r="CE174" s="54"/>
      <c r="CF174" s="54"/>
      <c r="CG174" s="54"/>
      <c r="CH174" s="54"/>
      <c r="CI174" s="54"/>
      <c r="CJ174" s="54"/>
      <c r="CK174" s="54"/>
      <c r="CL174" s="54"/>
      <c r="CM174" s="54"/>
      <c r="CN174" s="54"/>
      <c r="CO174" s="54"/>
      <c r="CP174" s="54"/>
      <c r="CQ174" s="54"/>
      <c r="CR174" s="54"/>
      <c r="CS174" s="54"/>
      <c r="CT174" s="54"/>
      <c r="CU174" s="54"/>
      <c r="CV174" s="54"/>
      <c r="CW174" s="54"/>
      <c r="CX174" s="54"/>
      <c r="CY174" s="54"/>
      <c r="CZ174" s="54"/>
      <c r="DA174" s="54"/>
      <c r="DB174" s="54"/>
      <c r="DC174" s="54"/>
      <c r="DD174" s="54"/>
      <c r="DE174" s="54"/>
      <c r="DF174" s="54"/>
      <c r="DG174" s="54"/>
      <c r="DH174" s="54"/>
      <c r="DI174" s="54"/>
      <c r="DJ174" s="54"/>
      <c r="DK174" s="54"/>
      <c r="DL174" s="54"/>
      <c r="DM174" s="54"/>
      <c r="DN174" s="54"/>
      <c r="DO174" s="54"/>
      <c r="DP174" s="54"/>
      <c r="DQ174" s="54"/>
      <c r="DR174" s="54"/>
      <c r="DS174" s="54"/>
      <c r="DT174" s="54"/>
      <c r="DU174" s="54"/>
      <c r="DV174" s="54"/>
      <c r="DW174" s="54"/>
      <c r="DX174" s="54"/>
      <c r="DY174" s="54"/>
      <c r="DZ174" s="54"/>
      <c r="EA174" s="54"/>
      <c r="EB174" s="54"/>
      <c r="EC174" s="54"/>
      <c r="ED174" s="54"/>
      <c r="EE174" s="54"/>
      <c r="EF174" s="54"/>
      <c r="EG174" s="54"/>
      <c r="EH174" s="54"/>
      <c r="EI174" s="54"/>
      <c r="EJ174" s="54"/>
      <c r="EK174" s="54"/>
      <c r="EL174" s="54"/>
      <c r="EM174" s="54"/>
      <c r="EN174" s="54"/>
      <c r="EO174" s="54"/>
      <c r="EP174" s="54"/>
      <c r="EQ174" s="54"/>
      <c r="ER174" s="54"/>
      <c r="ES174" s="54"/>
      <c r="ET174" s="54"/>
      <c r="EU174" s="54"/>
      <c r="EV174" s="54"/>
      <c r="EW174" s="54"/>
      <c r="EX174" s="54"/>
      <c r="EY174" s="54"/>
      <c r="EZ174" s="54"/>
      <c r="FA174" s="54"/>
      <c r="FB174" s="54"/>
      <c r="FC174" s="54"/>
      <c r="FD174" s="54"/>
      <c r="FE174" s="54"/>
      <c r="FF174" s="54"/>
      <c r="FG174" s="54"/>
      <c r="FH174" s="54"/>
      <c r="FI174" s="54"/>
      <c r="FJ174" s="54"/>
      <c r="FK174" s="54"/>
      <c r="FL174" s="54"/>
      <c r="FM174" s="54"/>
      <c r="FN174" s="54"/>
      <c r="FO174" s="54"/>
      <c r="FP174" s="54"/>
      <c r="FQ174" s="54"/>
      <c r="FR174" s="54"/>
      <c r="FS174" s="54"/>
      <c r="FT174" s="54"/>
      <c r="FU174" s="54"/>
      <c r="FV174" s="54"/>
      <c r="FW174" s="54"/>
      <c r="FX174" s="54"/>
      <c r="FY174" s="54"/>
      <c r="FZ174" s="54"/>
      <c r="GA174" s="54"/>
      <c r="GB174" s="54"/>
      <c r="GC174" s="54"/>
      <c r="GD174" s="54"/>
      <c r="GE174" s="54"/>
      <c r="GF174" s="54"/>
      <c r="GG174" s="54"/>
      <c r="GH174" s="54"/>
      <c r="GI174" s="54"/>
      <c r="GJ174" s="54"/>
      <c r="GK174" s="54"/>
      <c r="GL174" s="54"/>
      <c r="GM174" s="54"/>
      <c r="GN174" s="54"/>
      <c r="GO174" s="54"/>
      <c r="GP174" s="54"/>
      <c r="GQ174" s="54"/>
      <c r="GR174" s="54"/>
      <c r="GS174" s="54"/>
      <c r="GT174" s="54"/>
      <c r="GU174" s="54"/>
      <c r="GV174" s="54"/>
      <c r="GW174" s="54"/>
      <c r="GX174" s="54"/>
      <c r="GY174" s="54"/>
      <c r="GZ174" s="54"/>
      <c r="HA174" s="54"/>
      <c r="HB174" s="54"/>
      <c r="HC174" s="54"/>
      <c r="HD174" s="54"/>
      <c r="HE174" s="54"/>
      <c r="HF174" s="54"/>
      <c r="HG174" s="54"/>
      <c r="HH174" s="54"/>
      <c r="HI174" s="54"/>
      <c r="HJ174" s="54"/>
      <c r="HK174" s="54"/>
      <c r="HL174" s="54"/>
      <c r="HM174" s="54"/>
      <c r="HN174" s="54"/>
      <c r="HO174" s="54"/>
      <c r="HP174" s="54"/>
      <c r="HQ174" s="54"/>
      <c r="HR174" s="54"/>
      <c r="HS174" s="54"/>
      <c r="HT174" s="54"/>
      <c r="HU174" s="54"/>
      <c r="HV174" s="54"/>
      <c r="HW174" s="54"/>
      <c r="HX174" s="54"/>
      <c r="HY174" s="54"/>
      <c r="HZ174" s="54"/>
      <c r="IA174" s="54"/>
      <c r="IB174" s="54"/>
      <c r="IC174" s="54"/>
      <c r="ID174" s="54"/>
      <c r="IE174" s="54"/>
      <c r="IF174" s="54"/>
      <c r="IG174" s="54"/>
      <c r="IH174" s="54"/>
      <c r="II174" s="54"/>
      <c r="IJ174" s="54"/>
      <c r="IK174" s="54"/>
      <c r="IL174" s="54"/>
      <c r="IM174" s="54"/>
      <c r="IN174" s="54"/>
      <c r="IO174" s="54"/>
      <c r="IP174" s="54"/>
      <c r="IQ174" s="54"/>
      <c r="IR174" s="54"/>
      <c r="IS174" s="54"/>
      <c r="IT174" s="54"/>
      <c r="IU174" s="54"/>
      <c r="IV174" s="54"/>
      <c r="IW174" s="54"/>
    </row>
    <row r="175" spans="1:257" s="1" customFormat="1">
      <c r="A175" s="55" t="s">
        <v>51</v>
      </c>
      <c r="B175" s="55"/>
      <c r="D175" s="5"/>
      <c r="E175" s="5"/>
      <c r="F175" s="5"/>
      <c r="G175" s="5"/>
      <c r="H175" s="5"/>
      <c r="I175" s="5"/>
      <c r="L175" s="2"/>
      <c r="O175" s="32"/>
    </row>
    <row r="176" spans="1:257" ht="12" customHeight="1">
      <c r="A176" s="56" t="s">
        <v>410</v>
      </c>
      <c r="B176" s="56" t="s">
        <v>410</v>
      </c>
      <c r="C176" s="8" t="s">
        <v>288</v>
      </c>
      <c r="D176" s="9">
        <v>600</v>
      </c>
      <c r="E176" s="9">
        <v>1000</v>
      </c>
      <c r="F176" s="9">
        <f t="shared" si="31"/>
        <v>1600</v>
      </c>
      <c r="G176" s="9">
        <v>1511</v>
      </c>
      <c r="H176" s="9">
        <v>1600</v>
      </c>
      <c r="I176" s="12" t="s">
        <v>394</v>
      </c>
      <c r="M176" s="10" t="s">
        <v>575</v>
      </c>
      <c r="O176" s="32"/>
    </row>
    <row r="177" spans="1:257" ht="12" customHeight="1">
      <c r="A177" s="56" t="s">
        <v>397</v>
      </c>
      <c r="B177" s="56" t="s">
        <v>397</v>
      </c>
      <c r="C177" s="8" t="s">
        <v>164</v>
      </c>
      <c r="D177" s="9">
        <v>2991</v>
      </c>
      <c r="E177" s="9">
        <v>10530</v>
      </c>
      <c r="F177" s="9">
        <f t="shared" si="31"/>
        <v>13521</v>
      </c>
      <c r="G177" s="9">
        <v>13536</v>
      </c>
      <c r="H177" s="9">
        <v>3343</v>
      </c>
      <c r="I177" s="12" t="s">
        <v>394</v>
      </c>
      <c r="J177" s="12"/>
      <c r="O177" s="32"/>
    </row>
    <row r="178" spans="1:257" ht="12" customHeight="1">
      <c r="A178" s="56" t="s">
        <v>498</v>
      </c>
      <c r="B178" s="56" t="s">
        <v>498</v>
      </c>
      <c r="C178" s="8" t="s">
        <v>457</v>
      </c>
      <c r="D178" s="9">
        <v>100</v>
      </c>
      <c r="E178" s="9"/>
      <c r="F178" s="9">
        <f t="shared" si="31"/>
        <v>100</v>
      </c>
      <c r="G178" s="9">
        <v>26</v>
      </c>
      <c r="H178" s="9">
        <v>100</v>
      </c>
      <c r="I178" s="12" t="s">
        <v>394</v>
      </c>
      <c r="J178" s="12"/>
      <c r="M178" s="10" t="s">
        <v>576</v>
      </c>
      <c r="N178" s="10">
        <v>26982</v>
      </c>
      <c r="O178" s="32"/>
    </row>
    <row r="179" spans="1:257" ht="12" customHeight="1">
      <c r="A179" s="56" t="s">
        <v>499</v>
      </c>
      <c r="B179" s="56" t="s">
        <v>411</v>
      </c>
      <c r="C179" s="8" t="s">
        <v>327</v>
      </c>
      <c r="D179" s="9">
        <v>0</v>
      </c>
      <c r="E179" s="9"/>
      <c r="F179" s="9">
        <f t="shared" si="31"/>
        <v>0</v>
      </c>
      <c r="G179" s="9"/>
      <c r="H179" s="9">
        <v>0</v>
      </c>
      <c r="I179" s="12" t="s">
        <v>394</v>
      </c>
      <c r="J179" s="10" t="s">
        <v>238</v>
      </c>
      <c r="M179" s="10" t="s">
        <v>657</v>
      </c>
      <c r="N179" s="10">
        <v>7235</v>
      </c>
      <c r="O179" s="32"/>
    </row>
    <row r="180" spans="1:257" ht="12" customHeight="1">
      <c r="A180" s="56" t="s">
        <v>500</v>
      </c>
      <c r="B180" s="56"/>
      <c r="C180" s="8" t="s">
        <v>606</v>
      </c>
      <c r="D180" s="9"/>
      <c r="E180" s="9"/>
      <c r="F180" s="9">
        <f t="shared" si="31"/>
        <v>0</v>
      </c>
      <c r="G180" s="9">
        <v>221</v>
      </c>
      <c r="H180" s="9">
        <v>0</v>
      </c>
      <c r="I180" s="12" t="s">
        <v>394</v>
      </c>
      <c r="M180" s="10" t="s">
        <v>661</v>
      </c>
      <c r="N180" s="10">
        <v>7794</v>
      </c>
      <c r="O180" s="32"/>
    </row>
    <row r="181" spans="1:257" ht="12" customHeight="1">
      <c r="A181" s="56" t="s">
        <v>500</v>
      </c>
      <c r="B181" s="56" t="s">
        <v>500</v>
      </c>
      <c r="C181" s="8" t="s">
        <v>361</v>
      </c>
      <c r="D181" s="9">
        <v>15</v>
      </c>
      <c r="E181" s="9"/>
      <c r="F181" s="9">
        <f t="shared" si="31"/>
        <v>15</v>
      </c>
      <c r="G181" s="9">
        <v>5</v>
      </c>
      <c r="H181" s="9">
        <v>15</v>
      </c>
      <c r="I181" s="12" t="s">
        <v>394</v>
      </c>
      <c r="O181" s="32"/>
    </row>
    <row r="182" spans="1:257" ht="12" customHeight="1">
      <c r="A182" s="56" t="s">
        <v>546</v>
      </c>
      <c r="B182" s="56" t="s">
        <v>594</v>
      </c>
      <c r="C182" s="8" t="s">
        <v>555</v>
      </c>
      <c r="D182" s="9">
        <v>0</v>
      </c>
      <c r="E182" s="9">
        <v>38000</v>
      </c>
      <c r="F182" s="9">
        <f t="shared" si="31"/>
        <v>38000</v>
      </c>
      <c r="G182" s="9">
        <v>38000</v>
      </c>
      <c r="H182" s="9">
        <v>0</v>
      </c>
      <c r="I182" s="12" t="s">
        <v>394</v>
      </c>
      <c r="M182" s="10" t="s">
        <v>577</v>
      </c>
      <c r="N182" s="10">
        <f>SUM(N176:N181)</f>
        <v>42011</v>
      </c>
      <c r="O182" s="32"/>
    </row>
    <row r="183" spans="1:257" ht="11.45" customHeight="1">
      <c r="A183" s="57" t="s">
        <v>412</v>
      </c>
      <c r="B183" s="57" t="s">
        <v>412</v>
      </c>
      <c r="C183" s="8" t="s">
        <v>101</v>
      </c>
      <c r="D183" s="9">
        <v>166018</v>
      </c>
      <c r="E183" s="9"/>
      <c r="F183" s="9">
        <f t="shared" si="31"/>
        <v>166018</v>
      </c>
      <c r="G183" s="9">
        <v>166018</v>
      </c>
      <c r="H183" s="9">
        <v>103883</v>
      </c>
      <c r="I183" s="12" t="s">
        <v>395</v>
      </c>
      <c r="O183" s="32"/>
    </row>
    <row r="184" spans="1:257" s="3" customFormat="1">
      <c r="A184" s="58"/>
      <c r="B184" s="58"/>
      <c r="C184" s="13" t="s">
        <v>63</v>
      </c>
      <c r="D184" s="14">
        <f t="shared" ref="D184:F184" si="32">SUM(D162:D183)</f>
        <v>180823</v>
      </c>
      <c r="E184" s="14">
        <f t="shared" si="32"/>
        <v>49530</v>
      </c>
      <c r="F184" s="14">
        <f t="shared" si="32"/>
        <v>230353</v>
      </c>
      <c r="G184" s="14">
        <f>SUM(G162:G183)</f>
        <v>230477</v>
      </c>
      <c r="H184" s="14">
        <f>SUM(H162:H183)</f>
        <v>120292</v>
      </c>
      <c r="I184" s="6"/>
      <c r="O184" s="32"/>
    </row>
    <row r="185" spans="1:257" s="3" customFormat="1">
      <c r="A185" s="55"/>
      <c r="B185" s="55"/>
      <c r="D185" s="6"/>
      <c r="E185" s="6"/>
      <c r="F185" s="6"/>
      <c r="G185" s="6"/>
      <c r="H185" s="6"/>
      <c r="I185" s="6"/>
      <c r="M185" s="3" t="s">
        <v>578</v>
      </c>
      <c r="N185" s="3">
        <v>61872</v>
      </c>
      <c r="O185" s="32"/>
    </row>
    <row r="186" spans="1:257" s="3" customFormat="1">
      <c r="A186" s="55"/>
      <c r="B186" s="55"/>
      <c r="D186" s="6"/>
      <c r="E186" s="6"/>
      <c r="F186" s="6"/>
      <c r="G186" s="6"/>
      <c r="H186" s="6"/>
      <c r="I186" s="6"/>
      <c r="O186" s="32"/>
    </row>
    <row r="187" spans="1:257" s="3" customFormat="1" ht="11.25" customHeight="1">
      <c r="A187" s="54" t="s">
        <v>273</v>
      </c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4"/>
      <c r="AV187" s="54"/>
      <c r="AW187" s="54"/>
      <c r="AX187" s="54"/>
      <c r="AY187" s="54"/>
      <c r="AZ187" s="54"/>
      <c r="BA187" s="54"/>
      <c r="BB187" s="54"/>
      <c r="BC187" s="54"/>
      <c r="BD187" s="54"/>
      <c r="BE187" s="54"/>
      <c r="BF187" s="54"/>
      <c r="BG187" s="54"/>
      <c r="BH187" s="54"/>
      <c r="BI187" s="54"/>
      <c r="BJ187" s="54"/>
      <c r="BK187" s="54"/>
      <c r="BL187" s="54"/>
      <c r="BM187" s="54"/>
      <c r="BN187" s="54"/>
      <c r="BO187" s="54"/>
      <c r="BP187" s="54"/>
      <c r="BQ187" s="54"/>
      <c r="BR187" s="54"/>
      <c r="BS187" s="54"/>
      <c r="BT187" s="54"/>
      <c r="BU187" s="54"/>
      <c r="BV187" s="54"/>
      <c r="BW187" s="54"/>
      <c r="BX187" s="54"/>
      <c r="BY187" s="54"/>
      <c r="BZ187" s="54"/>
      <c r="CA187" s="54"/>
      <c r="CB187" s="54"/>
      <c r="CC187" s="54"/>
      <c r="CD187" s="54"/>
      <c r="CE187" s="54"/>
      <c r="CF187" s="54"/>
      <c r="CG187" s="54"/>
      <c r="CH187" s="54"/>
      <c r="CI187" s="54"/>
      <c r="CJ187" s="54"/>
      <c r="CK187" s="54"/>
      <c r="CL187" s="54"/>
      <c r="CM187" s="54"/>
      <c r="CN187" s="54"/>
      <c r="CO187" s="54"/>
      <c r="CP187" s="54"/>
      <c r="CQ187" s="54"/>
      <c r="CR187" s="54"/>
      <c r="CS187" s="54"/>
      <c r="CT187" s="54"/>
      <c r="CU187" s="54"/>
      <c r="CV187" s="54"/>
      <c r="CW187" s="54"/>
      <c r="CX187" s="54"/>
      <c r="CY187" s="54"/>
      <c r="CZ187" s="54"/>
      <c r="DA187" s="54"/>
      <c r="DB187" s="54"/>
      <c r="DC187" s="54"/>
      <c r="DD187" s="54"/>
      <c r="DE187" s="54"/>
      <c r="DF187" s="54"/>
      <c r="DG187" s="54"/>
      <c r="DH187" s="54"/>
      <c r="DI187" s="54"/>
      <c r="DJ187" s="54"/>
      <c r="DK187" s="54"/>
      <c r="DL187" s="54"/>
      <c r="DM187" s="54"/>
      <c r="DN187" s="54"/>
      <c r="DO187" s="54"/>
      <c r="DP187" s="54"/>
      <c r="DQ187" s="54"/>
      <c r="DR187" s="54"/>
      <c r="DS187" s="54"/>
      <c r="DT187" s="54"/>
      <c r="DU187" s="54"/>
      <c r="DV187" s="54"/>
      <c r="DW187" s="54"/>
      <c r="DX187" s="54"/>
      <c r="DY187" s="54"/>
      <c r="DZ187" s="54"/>
      <c r="EA187" s="54"/>
      <c r="EB187" s="54"/>
      <c r="EC187" s="54"/>
      <c r="ED187" s="54"/>
      <c r="EE187" s="54"/>
      <c r="EF187" s="54"/>
      <c r="EG187" s="54"/>
      <c r="EH187" s="54"/>
      <c r="EI187" s="54"/>
      <c r="EJ187" s="54"/>
      <c r="EK187" s="54"/>
      <c r="EL187" s="54"/>
      <c r="EM187" s="54"/>
      <c r="EN187" s="54"/>
      <c r="EO187" s="54"/>
      <c r="EP187" s="54"/>
      <c r="EQ187" s="54"/>
      <c r="ER187" s="54"/>
      <c r="ES187" s="54"/>
      <c r="ET187" s="54"/>
      <c r="EU187" s="54"/>
      <c r="EV187" s="54"/>
      <c r="EW187" s="54"/>
      <c r="EX187" s="54"/>
      <c r="EY187" s="54"/>
      <c r="EZ187" s="54"/>
      <c r="FA187" s="54"/>
      <c r="FB187" s="54"/>
      <c r="FC187" s="54"/>
      <c r="FD187" s="54"/>
      <c r="FE187" s="54"/>
      <c r="FF187" s="54"/>
      <c r="FG187" s="54"/>
      <c r="FH187" s="54"/>
      <c r="FI187" s="54"/>
      <c r="FJ187" s="54"/>
      <c r="FK187" s="54"/>
      <c r="FL187" s="54"/>
      <c r="FM187" s="54"/>
      <c r="FN187" s="54"/>
      <c r="FO187" s="54"/>
      <c r="FP187" s="54"/>
      <c r="FQ187" s="54"/>
      <c r="FR187" s="54"/>
      <c r="FS187" s="54"/>
      <c r="FT187" s="54"/>
      <c r="FU187" s="54"/>
      <c r="FV187" s="54"/>
      <c r="FW187" s="54"/>
      <c r="FX187" s="54"/>
      <c r="FY187" s="54"/>
      <c r="FZ187" s="54"/>
      <c r="GA187" s="54"/>
      <c r="GB187" s="54"/>
      <c r="GC187" s="54"/>
      <c r="GD187" s="54"/>
      <c r="GE187" s="54"/>
      <c r="GF187" s="54"/>
      <c r="GG187" s="54"/>
      <c r="GH187" s="54"/>
      <c r="GI187" s="54"/>
      <c r="GJ187" s="54"/>
      <c r="GK187" s="54"/>
      <c r="GL187" s="54"/>
      <c r="GM187" s="54"/>
      <c r="GN187" s="54"/>
      <c r="GO187" s="54"/>
      <c r="GP187" s="54"/>
      <c r="GQ187" s="54"/>
      <c r="GR187" s="54"/>
      <c r="GS187" s="54"/>
      <c r="GT187" s="54"/>
      <c r="GU187" s="54"/>
      <c r="GV187" s="54"/>
      <c r="GW187" s="54"/>
      <c r="GX187" s="54"/>
      <c r="GY187" s="54"/>
      <c r="GZ187" s="54"/>
      <c r="HA187" s="54"/>
      <c r="HB187" s="54"/>
      <c r="HC187" s="54"/>
      <c r="HD187" s="54"/>
      <c r="HE187" s="54"/>
      <c r="HF187" s="54"/>
      <c r="HG187" s="54"/>
      <c r="HH187" s="54"/>
      <c r="HI187" s="54"/>
      <c r="HJ187" s="54"/>
      <c r="HK187" s="54"/>
      <c r="HL187" s="54"/>
      <c r="HM187" s="54"/>
      <c r="HN187" s="54"/>
      <c r="HO187" s="54"/>
      <c r="HP187" s="54"/>
      <c r="HQ187" s="54"/>
      <c r="HR187" s="54"/>
      <c r="HS187" s="54"/>
      <c r="HT187" s="54"/>
      <c r="HU187" s="54"/>
      <c r="HV187" s="54"/>
      <c r="HW187" s="54"/>
      <c r="HX187" s="54"/>
      <c r="HY187" s="54"/>
      <c r="HZ187" s="54"/>
      <c r="IA187" s="54"/>
      <c r="IB187" s="54"/>
      <c r="IC187" s="54"/>
      <c r="ID187" s="54"/>
      <c r="IE187" s="54"/>
      <c r="IF187" s="54"/>
      <c r="IG187" s="54"/>
      <c r="IH187" s="54"/>
      <c r="II187" s="54"/>
      <c r="IJ187" s="54"/>
      <c r="IK187" s="54"/>
      <c r="IL187" s="54"/>
      <c r="IM187" s="54"/>
      <c r="IN187" s="54"/>
      <c r="IO187" s="54"/>
      <c r="IP187" s="54"/>
      <c r="IQ187" s="54"/>
      <c r="IR187" s="54"/>
      <c r="IS187" s="54"/>
      <c r="IT187" s="54"/>
      <c r="IU187" s="54"/>
      <c r="IV187" s="54"/>
      <c r="IW187" s="54"/>
    </row>
    <row r="188" spans="1:257" ht="12.4" customHeight="1">
      <c r="A188" s="54" t="s">
        <v>269</v>
      </c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  <c r="AM188" s="54"/>
      <c r="AN188" s="54"/>
      <c r="AO188" s="54"/>
      <c r="AP188" s="54"/>
      <c r="AQ188" s="54"/>
      <c r="AR188" s="54"/>
      <c r="AS188" s="54"/>
      <c r="AT188" s="54"/>
      <c r="AU188" s="54"/>
      <c r="AV188" s="54"/>
      <c r="AW188" s="54"/>
      <c r="AX188" s="54"/>
      <c r="AY188" s="54"/>
      <c r="AZ188" s="54"/>
      <c r="BA188" s="54"/>
      <c r="BB188" s="54"/>
      <c r="BC188" s="54"/>
      <c r="BD188" s="54"/>
      <c r="BE188" s="54"/>
      <c r="BF188" s="54"/>
      <c r="BG188" s="54"/>
      <c r="BH188" s="54"/>
      <c r="BI188" s="54"/>
      <c r="BJ188" s="54"/>
      <c r="BK188" s="54"/>
      <c r="BL188" s="54"/>
      <c r="BM188" s="54"/>
      <c r="BN188" s="54"/>
      <c r="BO188" s="54"/>
      <c r="BP188" s="54"/>
      <c r="BQ188" s="54"/>
      <c r="BR188" s="54"/>
      <c r="BS188" s="54"/>
      <c r="BT188" s="54"/>
      <c r="BU188" s="54"/>
      <c r="BV188" s="54"/>
      <c r="BW188" s="54"/>
      <c r="BX188" s="54"/>
      <c r="BY188" s="54"/>
      <c r="BZ188" s="54"/>
      <c r="CA188" s="54"/>
      <c r="CB188" s="54"/>
      <c r="CC188" s="54"/>
      <c r="CD188" s="54"/>
      <c r="CE188" s="54"/>
      <c r="CF188" s="54"/>
      <c r="CG188" s="54"/>
      <c r="CH188" s="54"/>
      <c r="CI188" s="54"/>
      <c r="CJ188" s="54"/>
      <c r="CK188" s="54"/>
      <c r="CL188" s="54"/>
      <c r="CM188" s="54"/>
      <c r="CN188" s="54"/>
      <c r="CO188" s="54"/>
      <c r="CP188" s="54"/>
      <c r="CQ188" s="54"/>
      <c r="CR188" s="54"/>
      <c r="CS188" s="54"/>
      <c r="CT188" s="54"/>
      <c r="CU188" s="54"/>
      <c r="CV188" s="54"/>
      <c r="CW188" s="54"/>
      <c r="CX188" s="54"/>
      <c r="CY188" s="54"/>
      <c r="CZ188" s="54"/>
      <c r="DA188" s="54"/>
      <c r="DB188" s="54"/>
      <c r="DC188" s="54"/>
      <c r="DD188" s="54"/>
      <c r="DE188" s="54"/>
      <c r="DF188" s="54"/>
      <c r="DG188" s="54"/>
      <c r="DH188" s="54"/>
      <c r="DI188" s="54"/>
      <c r="DJ188" s="54"/>
      <c r="DK188" s="54"/>
      <c r="DL188" s="54"/>
      <c r="DM188" s="54"/>
      <c r="DN188" s="54"/>
      <c r="DO188" s="54"/>
      <c r="DP188" s="54"/>
      <c r="DQ188" s="54"/>
      <c r="DR188" s="54"/>
      <c r="DS188" s="54"/>
      <c r="DT188" s="54"/>
      <c r="DU188" s="54"/>
      <c r="DV188" s="54"/>
      <c r="DW188" s="54"/>
      <c r="DX188" s="54"/>
      <c r="DY188" s="54"/>
      <c r="DZ188" s="54"/>
      <c r="EA188" s="54"/>
      <c r="EB188" s="54"/>
      <c r="EC188" s="54"/>
      <c r="ED188" s="54"/>
      <c r="EE188" s="54"/>
      <c r="EF188" s="54"/>
      <c r="EG188" s="54"/>
      <c r="EH188" s="54"/>
      <c r="EI188" s="54"/>
      <c r="EJ188" s="54"/>
      <c r="EK188" s="54"/>
      <c r="EL188" s="54"/>
      <c r="EM188" s="54"/>
      <c r="EN188" s="54"/>
      <c r="EO188" s="54"/>
      <c r="EP188" s="54"/>
      <c r="EQ188" s="54"/>
      <c r="ER188" s="54"/>
      <c r="ES188" s="54"/>
      <c r="ET188" s="54"/>
      <c r="EU188" s="54"/>
      <c r="EV188" s="54"/>
      <c r="EW188" s="54"/>
      <c r="EX188" s="54"/>
      <c r="EY188" s="54"/>
      <c r="EZ188" s="54"/>
      <c r="FA188" s="54"/>
      <c r="FB188" s="54"/>
      <c r="FC188" s="54"/>
      <c r="FD188" s="54"/>
      <c r="FE188" s="54"/>
      <c r="FF188" s="54"/>
      <c r="FG188" s="54"/>
      <c r="FH188" s="54"/>
      <c r="FI188" s="54"/>
      <c r="FJ188" s="54"/>
      <c r="FK188" s="54"/>
      <c r="FL188" s="54"/>
      <c r="FM188" s="54"/>
      <c r="FN188" s="54"/>
      <c r="FO188" s="54"/>
      <c r="FP188" s="54"/>
      <c r="FQ188" s="54"/>
      <c r="FR188" s="54"/>
      <c r="FS188" s="54"/>
      <c r="FT188" s="54"/>
      <c r="FU188" s="54"/>
      <c r="FV188" s="54"/>
      <c r="FW188" s="54"/>
      <c r="FX188" s="54"/>
      <c r="FY188" s="54"/>
      <c r="FZ188" s="54"/>
      <c r="GA188" s="54"/>
      <c r="GB188" s="54"/>
      <c r="GC188" s="54"/>
      <c r="GD188" s="54"/>
      <c r="GE188" s="54"/>
      <c r="GF188" s="54"/>
      <c r="GG188" s="54"/>
      <c r="GH188" s="54"/>
      <c r="GI188" s="54"/>
      <c r="GJ188" s="54"/>
      <c r="GK188" s="54"/>
      <c r="GL188" s="54"/>
      <c r="GM188" s="54"/>
      <c r="GN188" s="54"/>
      <c r="GO188" s="54"/>
      <c r="GP188" s="54"/>
      <c r="GQ188" s="54"/>
      <c r="GR188" s="54"/>
      <c r="GS188" s="54"/>
      <c r="GT188" s="54"/>
      <c r="GU188" s="54"/>
      <c r="GV188" s="54"/>
      <c r="GW188" s="54"/>
      <c r="GX188" s="54"/>
      <c r="GY188" s="54"/>
      <c r="GZ188" s="54"/>
      <c r="HA188" s="54"/>
      <c r="HB188" s="54"/>
      <c r="HC188" s="54"/>
      <c r="HD188" s="54"/>
      <c r="HE188" s="54"/>
      <c r="HF188" s="54"/>
      <c r="HG188" s="54"/>
      <c r="HH188" s="54"/>
      <c r="HI188" s="54"/>
      <c r="HJ188" s="54"/>
      <c r="HK188" s="54"/>
      <c r="HL188" s="54"/>
      <c r="HM188" s="54"/>
      <c r="HN188" s="54"/>
      <c r="HO188" s="54"/>
      <c r="HP188" s="54"/>
      <c r="HQ188" s="54"/>
      <c r="HR188" s="54"/>
      <c r="HS188" s="54"/>
      <c r="HT188" s="54"/>
      <c r="HU188" s="54"/>
      <c r="HV188" s="54"/>
      <c r="HW188" s="54"/>
      <c r="HX188" s="54"/>
      <c r="HY188" s="54"/>
      <c r="HZ188" s="54"/>
      <c r="IA188" s="54"/>
      <c r="IB188" s="54"/>
      <c r="IC188" s="54"/>
      <c r="ID188" s="54"/>
      <c r="IE188" s="54"/>
      <c r="IF188" s="54"/>
      <c r="IG188" s="54"/>
      <c r="IH188" s="54"/>
      <c r="II188" s="54"/>
      <c r="IJ188" s="54"/>
      <c r="IK188" s="54"/>
      <c r="IL188" s="54"/>
      <c r="IM188" s="54"/>
      <c r="IN188" s="54"/>
      <c r="IO188" s="54"/>
      <c r="IP188" s="54"/>
      <c r="IQ188" s="54"/>
      <c r="IR188" s="54"/>
      <c r="IS188" s="54"/>
      <c r="IT188" s="54"/>
      <c r="IU188" s="54"/>
      <c r="IV188" s="54"/>
      <c r="IW188" s="54"/>
    </row>
    <row r="189" spans="1:257" s="3" customFormat="1" ht="12" customHeight="1">
      <c r="A189" s="55" t="s">
        <v>53</v>
      </c>
      <c r="B189" s="55"/>
      <c r="D189" s="6"/>
      <c r="E189" s="6"/>
      <c r="F189" s="6"/>
      <c r="G189" s="6"/>
      <c r="H189" s="6"/>
      <c r="I189" s="6"/>
      <c r="L189" s="2"/>
      <c r="O189" s="32"/>
    </row>
    <row r="190" spans="1:257" ht="11.1" customHeight="1">
      <c r="A190" s="57" t="s">
        <v>501</v>
      </c>
      <c r="B190" s="57" t="s">
        <v>404</v>
      </c>
      <c r="C190" s="11" t="s">
        <v>328</v>
      </c>
      <c r="D190" s="9">
        <v>53967</v>
      </c>
      <c r="E190" s="9"/>
      <c r="F190" s="9">
        <f>SUM(D190:E190)</f>
        <v>53967</v>
      </c>
      <c r="G190" s="9">
        <v>53967</v>
      </c>
      <c r="H190" s="9">
        <v>58100</v>
      </c>
      <c r="I190" s="12" t="s">
        <v>395</v>
      </c>
      <c r="O190" s="32"/>
    </row>
    <row r="191" spans="1:257" ht="11.1" customHeight="1">
      <c r="A191" s="57" t="s">
        <v>547</v>
      </c>
      <c r="B191" s="57"/>
      <c r="C191" s="11" t="s">
        <v>548</v>
      </c>
      <c r="D191" s="9">
        <v>0</v>
      </c>
      <c r="E191" s="9">
        <v>12567</v>
      </c>
      <c r="F191" s="9">
        <f t="shared" ref="F191:F227" si="33">SUM(D191:E191)</f>
        <v>12567</v>
      </c>
      <c r="G191" s="9">
        <v>12567</v>
      </c>
      <c r="H191" s="9">
        <v>0</v>
      </c>
      <c r="I191" s="12" t="s">
        <v>395</v>
      </c>
      <c r="O191" s="32"/>
    </row>
    <row r="192" spans="1:257" ht="11.1" customHeight="1">
      <c r="A192" s="57" t="s">
        <v>502</v>
      </c>
      <c r="B192" s="57"/>
      <c r="C192" s="11" t="s">
        <v>373</v>
      </c>
      <c r="D192" s="9">
        <v>500</v>
      </c>
      <c r="E192" s="9"/>
      <c r="F192" s="9">
        <f t="shared" si="33"/>
        <v>500</v>
      </c>
      <c r="G192" s="9"/>
      <c r="H192" s="9">
        <v>500</v>
      </c>
      <c r="I192" s="12" t="s">
        <v>395</v>
      </c>
      <c r="O192" s="32"/>
    </row>
    <row r="193" spans="1:15" s="12" customFormat="1" ht="11.1" customHeight="1">
      <c r="A193" s="57" t="s">
        <v>252</v>
      </c>
      <c r="B193" s="57" t="s">
        <v>252</v>
      </c>
      <c r="C193" s="43" t="s">
        <v>487</v>
      </c>
      <c r="D193" s="9">
        <v>780</v>
      </c>
      <c r="E193" s="9"/>
      <c r="F193" s="9">
        <f t="shared" si="33"/>
        <v>780</v>
      </c>
      <c r="G193" s="9">
        <v>780</v>
      </c>
      <c r="H193" s="9">
        <v>2106</v>
      </c>
      <c r="I193" s="12" t="s">
        <v>395</v>
      </c>
      <c r="J193" s="12" t="s">
        <v>671</v>
      </c>
      <c r="M193" s="42"/>
    </row>
    <row r="194" spans="1:15" s="12" customFormat="1" ht="11.1" customHeight="1">
      <c r="A194" s="57" t="s">
        <v>402</v>
      </c>
      <c r="B194" s="57" t="s">
        <v>402</v>
      </c>
      <c r="C194" s="43" t="s">
        <v>162</v>
      </c>
      <c r="D194" s="9">
        <v>200</v>
      </c>
      <c r="E194" s="9"/>
      <c r="F194" s="9">
        <f t="shared" si="33"/>
        <v>200</v>
      </c>
      <c r="G194" s="9"/>
      <c r="H194" s="9">
        <v>200</v>
      </c>
      <c r="I194" s="12" t="s">
        <v>395</v>
      </c>
      <c r="M194" s="42"/>
    </row>
    <row r="195" spans="1:15" s="12" customFormat="1" ht="11.1" customHeight="1">
      <c r="A195" s="57" t="s">
        <v>402</v>
      </c>
      <c r="B195" s="57"/>
      <c r="C195" s="43" t="s">
        <v>342</v>
      </c>
      <c r="D195" s="9">
        <v>100</v>
      </c>
      <c r="E195" s="9"/>
      <c r="F195" s="9">
        <f t="shared" si="33"/>
        <v>100</v>
      </c>
      <c r="G195" s="9"/>
      <c r="H195" s="9">
        <v>100</v>
      </c>
      <c r="I195" s="12" t="s">
        <v>395</v>
      </c>
      <c r="M195" s="42"/>
    </row>
    <row r="196" spans="1:15" s="12" customFormat="1" ht="11.1" customHeight="1">
      <c r="A196" s="57" t="s">
        <v>402</v>
      </c>
      <c r="B196" s="57"/>
      <c r="C196" s="43" t="s">
        <v>460</v>
      </c>
      <c r="D196" s="9">
        <v>845</v>
      </c>
      <c r="E196" s="9"/>
      <c r="F196" s="9">
        <f t="shared" si="33"/>
        <v>845</v>
      </c>
      <c r="G196" s="9">
        <v>725</v>
      </c>
      <c r="H196" s="9">
        <v>845</v>
      </c>
      <c r="I196" s="12" t="s">
        <v>395</v>
      </c>
      <c r="J196" s="12" t="s">
        <v>475</v>
      </c>
      <c r="M196" s="42"/>
    </row>
    <row r="197" spans="1:15" s="12" customFormat="1" ht="11.1" customHeight="1">
      <c r="A197" s="57" t="s">
        <v>402</v>
      </c>
      <c r="B197" s="57"/>
      <c r="C197" s="43" t="s">
        <v>461</v>
      </c>
      <c r="D197" s="9">
        <v>255</v>
      </c>
      <c r="E197" s="9"/>
      <c r="F197" s="9">
        <f t="shared" si="33"/>
        <v>255</v>
      </c>
      <c r="G197" s="9">
        <v>189</v>
      </c>
      <c r="H197" s="9">
        <v>255</v>
      </c>
      <c r="I197" s="12" t="s">
        <v>395</v>
      </c>
      <c r="J197" s="12" t="s">
        <v>476</v>
      </c>
      <c r="M197" s="42"/>
    </row>
    <row r="198" spans="1:15" s="12" customFormat="1" ht="11.1" customHeight="1">
      <c r="A198" s="57" t="s">
        <v>402</v>
      </c>
      <c r="B198" s="57"/>
      <c r="C198" s="43" t="s">
        <v>642</v>
      </c>
      <c r="D198" s="9"/>
      <c r="E198" s="9"/>
      <c r="F198" s="9">
        <f t="shared" si="33"/>
        <v>0</v>
      </c>
      <c r="G198" s="9">
        <v>445</v>
      </c>
      <c r="H198" s="9">
        <v>0</v>
      </c>
      <c r="I198" s="12" t="s">
        <v>395</v>
      </c>
      <c r="M198" s="42"/>
    </row>
    <row r="199" spans="1:15" s="12" customFormat="1" ht="11.1" customHeight="1">
      <c r="A199" s="57" t="s">
        <v>402</v>
      </c>
      <c r="B199" s="57"/>
      <c r="C199" s="43" t="s">
        <v>87</v>
      </c>
      <c r="D199" s="9">
        <v>250</v>
      </c>
      <c r="E199" s="9"/>
      <c r="F199" s="9">
        <f t="shared" si="33"/>
        <v>250</v>
      </c>
      <c r="G199" s="9">
        <v>129</v>
      </c>
      <c r="H199" s="9">
        <v>600</v>
      </c>
      <c r="I199" s="12" t="s">
        <v>395</v>
      </c>
      <c r="M199" s="42"/>
    </row>
    <row r="200" spans="1:15" s="12" customFormat="1" ht="11.1" customHeight="1">
      <c r="A200" s="57" t="s">
        <v>253</v>
      </c>
      <c r="B200" s="57" t="s">
        <v>253</v>
      </c>
      <c r="C200" s="43" t="s">
        <v>98</v>
      </c>
      <c r="D200" s="9">
        <v>474</v>
      </c>
      <c r="E200" s="9"/>
      <c r="F200" s="9">
        <f t="shared" si="33"/>
        <v>474</v>
      </c>
      <c r="G200" s="9">
        <v>393</v>
      </c>
      <c r="H200" s="9">
        <v>690</v>
      </c>
      <c r="I200" s="12" t="s">
        <v>395</v>
      </c>
      <c r="M200" s="42"/>
    </row>
    <row r="201" spans="1:15" s="12" customFormat="1" ht="11.1" customHeight="1">
      <c r="A201" s="57" t="s">
        <v>535</v>
      </c>
      <c r="B201" s="57"/>
      <c r="C201" s="43" t="s">
        <v>648</v>
      </c>
      <c r="D201" s="9"/>
      <c r="E201" s="9"/>
      <c r="F201" s="9"/>
      <c r="G201" s="9">
        <v>3</v>
      </c>
      <c r="H201" s="9">
        <v>0</v>
      </c>
      <c r="I201" s="12" t="s">
        <v>395</v>
      </c>
      <c r="M201" s="42"/>
    </row>
    <row r="202" spans="1:15" s="12" customFormat="1" ht="11.1" customHeight="1">
      <c r="A202" s="57" t="s">
        <v>407</v>
      </c>
      <c r="B202" s="57" t="s">
        <v>407</v>
      </c>
      <c r="C202" s="43" t="s">
        <v>219</v>
      </c>
      <c r="D202" s="9">
        <v>100</v>
      </c>
      <c r="E202" s="9"/>
      <c r="F202" s="9">
        <f t="shared" si="33"/>
        <v>100</v>
      </c>
      <c r="G202" s="9"/>
      <c r="H202" s="9">
        <v>100</v>
      </c>
      <c r="I202" s="12" t="s">
        <v>395</v>
      </c>
      <c r="M202" s="42"/>
    </row>
    <row r="203" spans="1:15" s="12" customFormat="1" ht="11.1" customHeight="1">
      <c r="A203" s="57" t="s">
        <v>407</v>
      </c>
      <c r="B203" s="57"/>
      <c r="C203" s="43" t="s">
        <v>389</v>
      </c>
      <c r="D203" s="9">
        <v>1000</v>
      </c>
      <c r="E203" s="9"/>
      <c r="F203" s="9">
        <f t="shared" si="33"/>
        <v>1000</v>
      </c>
      <c r="G203" s="9">
        <v>834</v>
      </c>
      <c r="H203" s="9">
        <v>1000</v>
      </c>
      <c r="I203" s="12" t="s">
        <v>395</v>
      </c>
      <c r="M203" s="42"/>
    </row>
    <row r="204" spans="1:15" s="12" customFormat="1" ht="11.1" customHeight="1">
      <c r="A204" s="57" t="s">
        <v>407</v>
      </c>
      <c r="B204" s="57"/>
      <c r="C204" s="43" t="s">
        <v>67</v>
      </c>
      <c r="D204" s="9">
        <v>600</v>
      </c>
      <c r="E204" s="9"/>
      <c r="F204" s="9">
        <f t="shared" si="33"/>
        <v>600</v>
      </c>
      <c r="G204" s="9">
        <v>699</v>
      </c>
      <c r="H204" s="9">
        <v>700</v>
      </c>
      <c r="I204" s="12" t="s">
        <v>395</v>
      </c>
      <c r="M204" s="42"/>
    </row>
    <row r="205" spans="1:15" s="12" customFormat="1" ht="11.1" customHeight="1">
      <c r="A205" s="57" t="s">
        <v>407</v>
      </c>
      <c r="B205" s="57"/>
      <c r="C205" s="43" t="s">
        <v>90</v>
      </c>
      <c r="D205" s="9">
        <v>50</v>
      </c>
      <c r="E205" s="9"/>
      <c r="F205" s="9">
        <f t="shared" si="33"/>
        <v>50</v>
      </c>
      <c r="G205" s="9"/>
      <c r="H205" s="9">
        <v>50</v>
      </c>
      <c r="I205" s="12" t="s">
        <v>395</v>
      </c>
      <c r="M205" s="42"/>
    </row>
    <row r="206" spans="1:15" s="12" customFormat="1" ht="11.1" customHeight="1">
      <c r="A206" s="57" t="s">
        <v>658</v>
      </c>
      <c r="B206" s="57"/>
      <c r="C206" s="43" t="s">
        <v>659</v>
      </c>
      <c r="D206" s="9"/>
      <c r="E206" s="9"/>
      <c r="F206" s="9"/>
      <c r="G206" s="9"/>
      <c r="H206" s="9">
        <v>500</v>
      </c>
      <c r="I206" s="12" t="s">
        <v>395</v>
      </c>
      <c r="M206" s="42"/>
    </row>
    <row r="207" spans="1:15" ht="11.1" customHeight="1">
      <c r="A207" s="57" t="s">
        <v>264</v>
      </c>
      <c r="B207" s="57" t="s">
        <v>264</v>
      </c>
      <c r="C207" s="8" t="s">
        <v>123</v>
      </c>
      <c r="D207" s="9">
        <v>250</v>
      </c>
      <c r="E207" s="9"/>
      <c r="F207" s="9">
        <f t="shared" si="33"/>
        <v>250</v>
      </c>
      <c r="G207" s="9">
        <v>255</v>
      </c>
      <c r="H207" s="9">
        <v>255</v>
      </c>
      <c r="I207" s="12" t="s">
        <v>395</v>
      </c>
      <c r="J207" s="10" t="s">
        <v>124</v>
      </c>
      <c r="O207" s="32"/>
    </row>
    <row r="208" spans="1:15" ht="11.1" customHeight="1">
      <c r="A208" s="57" t="s">
        <v>264</v>
      </c>
      <c r="B208" s="57"/>
      <c r="C208" s="8" t="s">
        <v>333</v>
      </c>
      <c r="D208" s="9">
        <v>450</v>
      </c>
      <c r="E208" s="9"/>
      <c r="F208" s="9">
        <f t="shared" si="33"/>
        <v>450</v>
      </c>
      <c r="G208" s="9">
        <v>347</v>
      </c>
      <c r="H208" s="9">
        <v>450</v>
      </c>
      <c r="I208" s="12" t="s">
        <v>395</v>
      </c>
      <c r="J208" s="10" t="s">
        <v>479</v>
      </c>
      <c r="O208" s="32"/>
    </row>
    <row r="209" spans="1:15" s="12" customFormat="1" ht="11.1" customHeight="1">
      <c r="A209" s="57" t="s">
        <v>259</v>
      </c>
      <c r="B209" s="57" t="s">
        <v>259</v>
      </c>
      <c r="C209" s="43" t="s">
        <v>242</v>
      </c>
      <c r="D209" s="9">
        <v>500</v>
      </c>
      <c r="E209" s="9"/>
      <c r="F209" s="9">
        <f t="shared" si="33"/>
        <v>500</v>
      </c>
      <c r="G209" s="9">
        <v>54</v>
      </c>
      <c r="H209" s="9">
        <v>300</v>
      </c>
      <c r="I209" s="12" t="s">
        <v>395</v>
      </c>
      <c r="M209" s="42"/>
    </row>
    <row r="210" spans="1:15" s="12" customFormat="1" ht="11.1" customHeight="1">
      <c r="A210" s="57" t="s">
        <v>259</v>
      </c>
      <c r="B210" s="57"/>
      <c r="C210" s="43" t="s">
        <v>59</v>
      </c>
      <c r="D210" s="9">
        <v>30</v>
      </c>
      <c r="E210" s="9"/>
      <c r="F210" s="9">
        <f t="shared" si="33"/>
        <v>30</v>
      </c>
      <c r="G210" s="9">
        <v>12</v>
      </c>
      <c r="H210" s="9">
        <v>30</v>
      </c>
      <c r="I210" s="12" t="s">
        <v>395</v>
      </c>
      <c r="M210" s="42"/>
    </row>
    <row r="211" spans="1:15" ht="11.1" customHeight="1">
      <c r="A211" s="57" t="s">
        <v>259</v>
      </c>
      <c r="B211" s="57"/>
      <c r="C211" s="8" t="s">
        <v>125</v>
      </c>
      <c r="D211" s="9">
        <v>200</v>
      </c>
      <c r="E211" s="9"/>
      <c r="F211" s="9">
        <f t="shared" si="33"/>
        <v>200</v>
      </c>
      <c r="G211" s="9">
        <v>107</v>
      </c>
      <c r="H211" s="9">
        <v>200</v>
      </c>
      <c r="I211" s="12" t="s">
        <v>395</v>
      </c>
      <c r="J211" s="10" t="s">
        <v>156</v>
      </c>
      <c r="O211" s="32"/>
    </row>
    <row r="212" spans="1:15" ht="11.1" customHeight="1">
      <c r="A212" s="57" t="s">
        <v>403</v>
      </c>
      <c r="B212" s="57" t="s">
        <v>403</v>
      </c>
      <c r="C212" s="8" t="s">
        <v>435</v>
      </c>
      <c r="D212" s="9">
        <v>70</v>
      </c>
      <c r="E212" s="9"/>
      <c r="F212" s="9">
        <f t="shared" si="33"/>
        <v>70</v>
      </c>
      <c r="G212" s="9">
        <v>26</v>
      </c>
      <c r="H212" s="9">
        <v>70</v>
      </c>
      <c r="I212" s="12" t="s">
        <v>395</v>
      </c>
      <c r="O212" s="32"/>
    </row>
    <row r="213" spans="1:15" ht="11.1" customHeight="1">
      <c r="A213" s="57" t="s">
        <v>413</v>
      </c>
      <c r="B213" s="57" t="s">
        <v>413</v>
      </c>
      <c r="C213" s="8" t="s">
        <v>362</v>
      </c>
      <c r="D213" s="9">
        <v>2</v>
      </c>
      <c r="E213" s="9"/>
      <c r="F213" s="9">
        <f t="shared" si="33"/>
        <v>2</v>
      </c>
      <c r="G213" s="9">
        <v>2</v>
      </c>
      <c r="H213" s="9">
        <v>2</v>
      </c>
      <c r="I213" s="12" t="s">
        <v>395</v>
      </c>
      <c r="O213" s="32"/>
    </row>
    <row r="214" spans="1:15" ht="11.1" customHeight="1">
      <c r="A214" s="57" t="s">
        <v>607</v>
      </c>
      <c r="B214" s="57"/>
      <c r="C214" s="8" t="s">
        <v>85</v>
      </c>
      <c r="D214" s="9"/>
      <c r="E214" s="9"/>
      <c r="F214" s="9">
        <f t="shared" si="33"/>
        <v>0</v>
      </c>
      <c r="G214" s="9">
        <v>42</v>
      </c>
      <c r="H214" s="9">
        <v>50</v>
      </c>
      <c r="I214" s="12" t="s">
        <v>395</v>
      </c>
      <c r="O214" s="32"/>
    </row>
    <row r="215" spans="1:15" ht="11.1" customHeight="1">
      <c r="A215" s="57" t="s">
        <v>263</v>
      </c>
      <c r="B215" s="57" t="s">
        <v>263</v>
      </c>
      <c r="C215" s="8" t="s">
        <v>126</v>
      </c>
      <c r="D215" s="9">
        <v>200</v>
      </c>
      <c r="E215" s="9"/>
      <c r="F215" s="9">
        <f t="shared" si="33"/>
        <v>200</v>
      </c>
      <c r="G215" s="9">
        <v>77</v>
      </c>
      <c r="H215" s="9">
        <v>200</v>
      </c>
      <c r="I215" s="12" t="s">
        <v>395</v>
      </c>
      <c r="J215" s="12" t="s">
        <v>343</v>
      </c>
      <c r="O215" s="32"/>
    </row>
    <row r="216" spans="1:15" ht="11.1" customHeight="1">
      <c r="A216" s="57" t="s">
        <v>267</v>
      </c>
      <c r="B216" s="57" t="s">
        <v>267</v>
      </c>
      <c r="C216" s="8" t="s">
        <v>291</v>
      </c>
      <c r="D216" s="9">
        <v>600</v>
      </c>
      <c r="E216" s="9">
        <v>1000</v>
      </c>
      <c r="F216" s="9">
        <f t="shared" si="33"/>
        <v>1600</v>
      </c>
      <c r="G216" s="9">
        <v>1654</v>
      </c>
      <c r="H216" s="9">
        <v>1600</v>
      </c>
      <c r="I216" s="12" t="s">
        <v>395</v>
      </c>
      <c r="J216" s="12"/>
      <c r="O216" s="32"/>
    </row>
    <row r="217" spans="1:15" ht="11.1" customHeight="1">
      <c r="A217" s="57" t="s">
        <v>260</v>
      </c>
      <c r="B217" s="57" t="s">
        <v>260</v>
      </c>
      <c r="C217" s="8" t="s">
        <v>127</v>
      </c>
      <c r="D217" s="9">
        <v>10</v>
      </c>
      <c r="E217" s="9"/>
      <c r="F217" s="9">
        <f t="shared" si="33"/>
        <v>10</v>
      </c>
      <c r="G217" s="9"/>
      <c r="H217" s="9">
        <v>10</v>
      </c>
      <c r="I217" s="12" t="s">
        <v>395</v>
      </c>
      <c r="O217" s="32"/>
    </row>
    <row r="218" spans="1:15" ht="11.1" customHeight="1">
      <c r="A218" s="57" t="s">
        <v>260</v>
      </c>
      <c r="B218" s="57"/>
      <c r="C218" s="8" t="s">
        <v>157</v>
      </c>
      <c r="D218" s="9">
        <v>550</v>
      </c>
      <c r="E218" s="9"/>
      <c r="F218" s="9">
        <f t="shared" si="33"/>
        <v>550</v>
      </c>
      <c r="G218" s="9">
        <v>413</v>
      </c>
      <c r="H218" s="9">
        <v>550</v>
      </c>
      <c r="I218" s="12" t="s">
        <v>395</v>
      </c>
      <c r="J218" s="12"/>
      <c r="K218" s="12"/>
      <c r="O218" s="32"/>
    </row>
    <row r="219" spans="1:15" ht="11.1" customHeight="1">
      <c r="A219" s="57" t="s">
        <v>260</v>
      </c>
      <c r="B219" s="57"/>
      <c r="C219" s="8" t="s">
        <v>672</v>
      </c>
      <c r="D219" s="9"/>
      <c r="E219" s="9"/>
      <c r="F219" s="9"/>
      <c r="G219" s="9"/>
      <c r="H219" s="9">
        <v>150</v>
      </c>
      <c r="I219" s="12" t="s">
        <v>395</v>
      </c>
      <c r="J219" s="12"/>
      <c r="K219" s="12"/>
      <c r="O219" s="32"/>
    </row>
    <row r="220" spans="1:15" ht="11.1" customHeight="1">
      <c r="A220" s="57" t="s">
        <v>260</v>
      </c>
      <c r="B220" s="57"/>
      <c r="C220" s="8" t="s">
        <v>660</v>
      </c>
      <c r="D220" s="9"/>
      <c r="E220" s="9"/>
      <c r="F220" s="9"/>
      <c r="G220" s="9"/>
      <c r="H220" s="9">
        <v>90</v>
      </c>
      <c r="I220" s="12" t="s">
        <v>395</v>
      </c>
      <c r="J220" s="12"/>
      <c r="K220" s="12"/>
      <c r="O220" s="32"/>
    </row>
    <row r="221" spans="1:15" ht="11.1" customHeight="1">
      <c r="A221" s="57" t="s">
        <v>260</v>
      </c>
      <c r="B221" s="57"/>
      <c r="C221" s="8" t="s">
        <v>608</v>
      </c>
      <c r="D221" s="9"/>
      <c r="E221" s="9"/>
      <c r="F221" s="9">
        <f t="shared" si="33"/>
        <v>0</v>
      </c>
      <c r="G221" s="9">
        <v>7</v>
      </c>
      <c r="H221" s="9">
        <v>10</v>
      </c>
      <c r="I221" s="12" t="s">
        <v>395</v>
      </c>
      <c r="J221" s="12"/>
      <c r="K221" s="12"/>
      <c r="O221" s="32"/>
    </row>
    <row r="222" spans="1:15" ht="11.1" customHeight="1">
      <c r="A222" s="57" t="s">
        <v>260</v>
      </c>
      <c r="B222" s="57"/>
      <c r="C222" s="8" t="s">
        <v>609</v>
      </c>
      <c r="D222" s="9"/>
      <c r="E222" s="9"/>
      <c r="F222" s="9">
        <f t="shared" si="33"/>
        <v>0</v>
      </c>
      <c r="G222" s="9">
        <v>41</v>
      </c>
      <c r="H222" s="9">
        <v>42</v>
      </c>
      <c r="I222" s="12" t="s">
        <v>395</v>
      </c>
      <c r="J222" s="12"/>
      <c r="K222" s="12"/>
      <c r="O222" s="32"/>
    </row>
    <row r="223" spans="1:15" ht="11.1" customHeight="1">
      <c r="A223" s="57" t="s">
        <v>260</v>
      </c>
      <c r="B223" s="57"/>
      <c r="C223" s="8" t="s">
        <v>628</v>
      </c>
      <c r="D223" s="9"/>
      <c r="E223" s="9"/>
      <c r="F223" s="9">
        <f t="shared" si="33"/>
        <v>0</v>
      </c>
      <c r="G223" s="9">
        <v>150</v>
      </c>
      <c r="H223" s="9">
        <v>180</v>
      </c>
      <c r="I223" s="12" t="s">
        <v>395</v>
      </c>
      <c r="J223" s="12"/>
      <c r="K223" s="12"/>
      <c r="O223" s="32"/>
    </row>
    <row r="224" spans="1:15" ht="11.1" customHeight="1">
      <c r="A224" s="57" t="s">
        <v>260</v>
      </c>
      <c r="B224" s="57"/>
      <c r="C224" s="8" t="s">
        <v>204</v>
      </c>
      <c r="D224" s="9">
        <v>2100</v>
      </c>
      <c r="E224" s="9"/>
      <c r="F224" s="9">
        <f t="shared" si="33"/>
        <v>2100</v>
      </c>
      <c r="G224" s="9">
        <v>1741</v>
      </c>
      <c r="H224" s="9">
        <v>2100</v>
      </c>
      <c r="I224" s="12" t="s">
        <v>395</v>
      </c>
      <c r="J224" s="10" t="s">
        <v>302</v>
      </c>
      <c r="O224" s="32"/>
    </row>
    <row r="225" spans="1:15" ht="11.1" customHeight="1">
      <c r="A225" s="57" t="s">
        <v>260</v>
      </c>
      <c r="B225" s="57"/>
      <c r="C225" s="8" t="s">
        <v>292</v>
      </c>
      <c r="D225" s="9">
        <v>100</v>
      </c>
      <c r="E225" s="9"/>
      <c r="F225" s="9">
        <f t="shared" si="33"/>
        <v>100</v>
      </c>
      <c r="G225" s="9">
        <v>52</v>
      </c>
      <c r="H225" s="9">
        <v>100</v>
      </c>
      <c r="I225" s="12" t="s">
        <v>395</v>
      </c>
      <c r="O225" s="32"/>
    </row>
    <row r="226" spans="1:15" ht="11.1" customHeight="1">
      <c r="A226" s="57" t="s">
        <v>260</v>
      </c>
      <c r="B226" s="57"/>
      <c r="C226" s="8" t="s">
        <v>243</v>
      </c>
      <c r="D226" s="9">
        <v>3500</v>
      </c>
      <c r="E226" s="9"/>
      <c r="F226" s="9">
        <f t="shared" si="33"/>
        <v>3500</v>
      </c>
      <c r="G226" s="9">
        <v>3731</v>
      </c>
      <c r="H226" s="9">
        <v>4000</v>
      </c>
      <c r="I226" s="12" t="s">
        <v>395</v>
      </c>
      <c r="J226" s="12"/>
      <c r="O226" s="32"/>
    </row>
    <row r="227" spans="1:15" ht="11.1" customHeight="1">
      <c r="A227" s="57" t="s">
        <v>260</v>
      </c>
      <c r="B227" s="57"/>
      <c r="C227" s="8" t="s">
        <v>480</v>
      </c>
      <c r="D227" s="9">
        <v>300</v>
      </c>
      <c r="E227" s="9"/>
      <c r="F227" s="9">
        <f t="shared" si="33"/>
        <v>300</v>
      </c>
      <c r="G227" s="9">
        <v>180</v>
      </c>
      <c r="H227" s="9">
        <v>600</v>
      </c>
      <c r="I227" s="12" t="s">
        <v>395</v>
      </c>
      <c r="O227" s="32"/>
    </row>
    <row r="228" spans="1:15" ht="11.1" customHeight="1">
      <c r="A228" s="57" t="s">
        <v>260</v>
      </c>
      <c r="B228" s="57" t="s">
        <v>260</v>
      </c>
      <c r="C228" s="8" t="s">
        <v>477</v>
      </c>
      <c r="D228" s="9">
        <v>600</v>
      </c>
      <c r="E228" s="9"/>
      <c r="F228" s="9">
        <f>SUM(D228:E228)</f>
        <v>600</v>
      </c>
      <c r="G228" s="9">
        <v>500</v>
      </c>
      <c r="H228" s="9">
        <v>600</v>
      </c>
      <c r="I228" s="12" t="s">
        <v>395</v>
      </c>
      <c r="J228" s="10" t="s">
        <v>478</v>
      </c>
      <c r="O228" s="32"/>
    </row>
    <row r="229" spans="1:15" ht="11.1" customHeight="1">
      <c r="A229" s="57" t="s">
        <v>260</v>
      </c>
      <c r="B229" s="57"/>
      <c r="C229" s="8" t="s">
        <v>120</v>
      </c>
      <c r="D229" s="9">
        <v>1000</v>
      </c>
      <c r="E229" s="9"/>
      <c r="F229" s="9">
        <f t="shared" ref="F229:F255" si="34">SUM(D229:E229)</f>
        <v>1000</v>
      </c>
      <c r="G229" s="9">
        <v>270</v>
      </c>
      <c r="H229" s="9">
        <v>1000</v>
      </c>
      <c r="I229" s="12" t="s">
        <v>395</v>
      </c>
      <c r="J229" s="10" t="s">
        <v>155</v>
      </c>
      <c r="O229" s="32"/>
    </row>
    <row r="230" spans="1:15" ht="11.1" customHeight="1">
      <c r="A230" s="57" t="s">
        <v>260</v>
      </c>
      <c r="B230" s="57"/>
      <c r="C230" s="8" t="s">
        <v>436</v>
      </c>
      <c r="D230" s="9">
        <v>300</v>
      </c>
      <c r="E230" s="9"/>
      <c r="F230" s="9">
        <f t="shared" si="34"/>
        <v>300</v>
      </c>
      <c r="G230" s="9">
        <v>350</v>
      </c>
      <c r="H230" s="9">
        <v>400</v>
      </c>
      <c r="I230" s="12" t="s">
        <v>395</v>
      </c>
      <c r="O230" s="32"/>
    </row>
    <row r="231" spans="1:15" ht="11.1" customHeight="1">
      <c r="A231" s="57" t="s">
        <v>260</v>
      </c>
      <c r="B231" s="57"/>
      <c r="C231" s="8" t="s">
        <v>329</v>
      </c>
      <c r="D231" s="9">
        <v>150</v>
      </c>
      <c r="E231" s="9"/>
      <c r="F231" s="9">
        <f t="shared" si="34"/>
        <v>150</v>
      </c>
      <c r="G231" s="9">
        <v>120</v>
      </c>
      <c r="H231" s="9">
        <v>150</v>
      </c>
      <c r="I231" s="12" t="s">
        <v>395</v>
      </c>
      <c r="O231" s="32"/>
    </row>
    <row r="232" spans="1:15" ht="11.1" customHeight="1">
      <c r="A232" s="57" t="s">
        <v>260</v>
      </c>
      <c r="B232" s="57"/>
      <c r="C232" s="8" t="s">
        <v>70</v>
      </c>
      <c r="D232" s="9">
        <v>1112</v>
      </c>
      <c r="E232" s="9"/>
      <c r="F232" s="9">
        <f t="shared" si="34"/>
        <v>1112</v>
      </c>
      <c r="G232" s="9">
        <v>1127</v>
      </c>
      <c r="H232" s="9">
        <v>752</v>
      </c>
      <c r="I232" s="12" t="s">
        <v>395</v>
      </c>
      <c r="O232" s="32"/>
    </row>
    <row r="233" spans="1:15" ht="11.1" customHeight="1">
      <c r="A233" s="57" t="s">
        <v>260</v>
      </c>
      <c r="B233" s="57"/>
      <c r="C233" s="8" t="s">
        <v>359</v>
      </c>
      <c r="D233" s="9">
        <v>500</v>
      </c>
      <c r="E233" s="9"/>
      <c r="F233" s="9">
        <f t="shared" si="34"/>
        <v>500</v>
      </c>
      <c r="G233" s="9">
        <v>300</v>
      </c>
      <c r="H233" s="9">
        <v>500</v>
      </c>
      <c r="I233" s="12" t="s">
        <v>395</v>
      </c>
      <c r="O233" s="32"/>
    </row>
    <row r="234" spans="1:15" ht="11.1" customHeight="1">
      <c r="A234" s="57" t="s">
        <v>260</v>
      </c>
      <c r="B234" s="57"/>
      <c r="C234" s="8" t="s">
        <v>187</v>
      </c>
      <c r="D234" s="9">
        <v>3500</v>
      </c>
      <c r="E234" s="9"/>
      <c r="F234" s="9">
        <f t="shared" si="34"/>
        <v>3500</v>
      </c>
      <c r="G234" s="9">
        <v>2732</v>
      </c>
      <c r="H234" s="9">
        <v>3500</v>
      </c>
      <c r="I234" s="12" t="s">
        <v>395</v>
      </c>
      <c r="O234" s="32"/>
    </row>
    <row r="235" spans="1:15" s="12" customFormat="1" ht="11.1" customHeight="1">
      <c r="A235" s="57" t="s">
        <v>260</v>
      </c>
      <c r="B235" s="57"/>
      <c r="C235" s="43" t="s">
        <v>217</v>
      </c>
      <c r="D235" s="9">
        <v>600</v>
      </c>
      <c r="E235" s="9"/>
      <c r="F235" s="9">
        <f t="shared" si="34"/>
        <v>600</v>
      </c>
      <c r="G235" s="9">
        <v>171</v>
      </c>
      <c r="H235" s="9">
        <v>600</v>
      </c>
      <c r="I235" s="12" t="s">
        <v>395</v>
      </c>
      <c r="M235" s="42"/>
    </row>
    <row r="236" spans="1:15" ht="11.1" customHeight="1">
      <c r="A236" s="57" t="s">
        <v>260</v>
      </c>
      <c r="B236" s="57"/>
      <c r="C236" s="8" t="s">
        <v>122</v>
      </c>
      <c r="D236" s="9">
        <v>1100</v>
      </c>
      <c r="E236" s="9"/>
      <c r="F236" s="9">
        <f t="shared" si="34"/>
        <v>1100</v>
      </c>
      <c r="G236" s="9">
        <v>208</v>
      </c>
      <c r="H236" s="9">
        <v>1100</v>
      </c>
      <c r="I236" s="12" t="s">
        <v>395</v>
      </c>
      <c r="O236" s="32"/>
    </row>
    <row r="237" spans="1:15" ht="11.1" customHeight="1">
      <c r="A237" s="57" t="s">
        <v>260</v>
      </c>
      <c r="B237" s="57"/>
      <c r="C237" s="8" t="s">
        <v>590</v>
      </c>
      <c r="D237" s="9">
        <v>310</v>
      </c>
      <c r="E237" s="9"/>
      <c r="F237" s="9">
        <f t="shared" si="34"/>
        <v>310</v>
      </c>
      <c r="G237" s="9">
        <v>275</v>
      </c>
      <c r="H237" s="9">
        <v>0</v>
      </c>
      <c r="I237" s="12" t="s">
        <v>395</v>
      </c>
      <c r="O237" s="32"/>
    </row>
    <row r="238" spans="1:15" ht="11.1" customHeight="1">
      <c r="A238" s="57" t="s">
        <v>260</v>
      </c>
      <c r="B238" s="57"/>
      <c r="C238" s="8" t="s">
        <v>323</v>
      </c>
      <c r="D238" s="9">
        <v>1000</v>
      </c>
      <c r="E238" s="9"/>
      <c r="F238" s="9">
        <f t="shared" si="34"/>
        <v>1000</v>
      </c>
      <c r="G238" s="9"/>
      <c r="H238" s="9">
        <v>1000</v>
      </c>
      <c r="I238" s="12" t="s">
        <v>395</v>
      </c>
      <c r="O238" s="32"/>
    </row>
    <row r="239" spans="1:15" ht="11.1" customHeight="1">
      <c r="A239" s="57" t="s">
        <v>260</v>
      </c>
      <c r="B239" s="57"/>
      <c r="C239" s="8" t="s">
        <v>330</v>
      </c>
      <c r="D239" s="9">
        <v>300</v>
      </c>
      <c r="E239" s="9"/>
      <c r="F239" s="9">
        <f t="shared" si="34"/>
        <v>300</v>
      </c>
      <c r="G239" s="9">
        <v>260</v>
      </c>
      <c r="H239" s="9">
        <v>300</v>
      </c>
      <c r="I239" s="12" t="s">
        <v>395</v>
      </c>
      <c r="O239" s="32"/>
    </row>
    <row r="240" spans="1:15" ht="11.1" customHeight="1">
      <c r="A240" s="57" t="s">
        <v>260</v>
      </c>
      <c r="B240" s="57"/>
      <c r="C240" s="8" t="s">
        <v>482</v>
      </c>
      <c r="D240" s="9">
        <v>350</v>
      </c>
      <c r="E240" s="9"/>
      <c r="F240" s="9">
        <f t="shared" si="34"/>
        <v>350</v>
      </c>
      <c r="G240" s="9"/>
      <c r="H240" s="9">
        <v>400</v>
      </c>
      <c r="I240" s="12" t="s">
        <v>395</v>
      </c>
      <c r="O240" s="32"/>
    </row>
    <row r="241" spans="1:15" ht="11.1" customHeight="1">
      <c r="A241" s="57" t="s">
        <v>260</v>
      </c>
      <c r="B241" s="57"/>
      <c r="C241" s="8" t="s">
        <v>365</v>
      </c>
      <c r="D241" s="9">
        <v>180</v>
      </c>
      <c r="E241" s="9"/>
      <c r="F241" s="9">
        <f t="shared" si="34"/>
        <v>180</v>
      </c>
      <c r="G241" s="9"/>
      <c r="H241" s="9">
        <v>180</v>
      </c>
      <c r="I241" s="12" t="s">
        <v>395</v>
      </c>
      <c r="O241" s="32"/>
    </row>
    <row r="242" spans="1:15" ht="11.1" customHeight="1">
      <c r="A242" s="57" t="s">
        <v>537</v>
      </c>
      <c r="B242" s="57"/>
      <c r="C242" s="8" t="s">
        <v>538</v>
      </c>
      <c r="D242" s="9">
        <v>240</v>
      </c>
      <c r="E242" s="9"/>
      <c r="F242" s="9">
        <f t="shared" si="34"/>
        <v>240</v>
      </c>
      <c r="G242" s="9">
        <v>240</v>
      </c>
      <c r="H242" s="9">
        <v>240</v>
      </c>
      <c r="I242" s="12" t="s">
        <v>395</v>
      </c>
      <c r="J242" s="10" t="s">
        <v>563</v>
      </c>
      <c r="O242" s="32"/>
    </row>
    <row r="243" spans="1:15" ht="11.1" customHeight="1">
      <c r="A243" s="57" t="s">
        <v>537</v>
      </c>
      <c r="B243" s="57"/>
      <c r="C243" s="8" t="s">
        <v>583</v>
      </c>
      <c r="D243" s="9">
        <v>1500</v>
      </c>
      <c r="E243" s="9"/>
      <c r="F243" s="9">
        <f t="shared" si="34"/>
        <v>1500</v>
      </c>
      <c r="G243" s="9"/>
      <c r="H243" s="9">
        <v>2500</v>
      </c>
      <c r="I243" s="12" t="s">
        <v>395</v>
      </c>
      <c r="O243" s="32"/>
    </row>
    <row r="244" spans="1:15" ht="11.1" customHeight="1">
      <c r="A244" s="57" t="s">
        <v>537</v>
      </c>
      <c r="B244" s="57"/>
      <c r="C244" s="8" t="s">
        <v>647</v>
      </c>
      <c r="D244" s="9"/>
      <c r="E244" s="9"/>
      <c r="F244" s="9"/>
      <c r="G244" s="9">
        <v>97</v>
      </c>
      <c r="H244" s="9">
        <v>0</v>
      </c>
      <c r="I244" s="12" t="s">
        <v>395</v>
      </c>
      <c r="O244" s="32"/>
    </row>
    <row r="245" spans="1:15" ht="11.1" customHeight="1">
      <c r="A245" s="57" t="s">
        <v>537</v>
      </c>
      <c r="B245" s="57"/>
      <c r="C245" s="8" t="s">
        <v>635</v>
      </c>
      <c r="D245" s="9"/>
      <c r="E245" s="9">
        <v>3773</v>
      </c>
      <c r="F245" s="9">
        <f t="shared" si="34"/>
        <v>3773</v>
      </c>
      <c r="G245" s="9">
        <v>4443</v>
      </c>
      <c r="H245" s="9">
        <v>400</v>
      </c>
      <c r="I245" s="12" t="s">
        <v>395</v>
      </c>
      <c r="O245" s="32"/>
    </row>
    <row r="246" spans="1:15" ht="11.1" customHeight="1">
      <c r="A246" s="57" t="s">
        <v>649</v>
      </c>
      <c r="B246" s="57"/>
      <c r="C246" s="8" t="s">
        <v>650</v>
      </c>
      <c r="D246" s="9"/>
      <c r="E246" s="9"/>
      <c r="F246" s="9"/>
      <c r="G246" s="9">
        <v>98</v>
      </c>
      <c r="H246" s="9">
        <v>250</v>
      </c>
      <c r="I246" s="12" t="s">
        <v>395</v>
      </c>
      <c r="O246" s="32"/>
    </row>
    <row r="247" spans="1:15" ht="11.1" customHeight="1">
      <c r="A247" s="57" t="s">
        <v>414</v>
      </c>
      <c r="B247" s="57" t="s">
        <v>414</v>
      </c>
      <c r="C247" s="8" t="s">
        <v>189</v>
      </c>
      <c r="D247" s="9">
        <v>50</v>
      </c>
      <c r="E247" s="9"/>
      <c r="F247" s="9">
        <f t="shared" si="34"/>
        <v>50</v>
      </c>
      <c r="G247" s="9">
        <v>59</v>
      </c>
      <c r="H247" s="9">
        <v>70</v>
      </c>
      <c r="I247" s="12" t="s">
        <v>395</v>
      </c>
      <c r="J247" s="12" t="s">
        <v>190</v>
      </c>
      <c r="K247" s="12"/>
      <c r="O247" s="32"/>
    </row>
    <row r="248" spans="1:15" ht="11.1" customHeight="1">
      <c r="A248" s="57" t="s">
        <v>398</v>
      </c>
      <c r="B248" s="57" t="s">
        <v>398</v>
      </c>
      <c r="C248" s="8" t="s">
        <v>56</v>
      </c>
      <c r="D248" s="9">
        <v>5601</v>
      </c>
      <c r="E248" s="9">
        <v>1289</v>
      </c>
      <c r="F248" s="9">
        <f t="shared" si="34"/>
        <v>6890</v>
      </c>
      <c r="G248" s="9">
        <v>2867</v>
      </c>
      <c r="H248" s="9">
        <v>6554</v>
      </c>
      <c r="I248" s="12" t="s">
        <v>395</v>
      </c>
      <c r="J248" s="12">
        <f>SUM(H202:H216,H219,H222:H223,H225:H245,H247)</f>
        <v>24271</v>
      </c>
      <c r="K248" s="12"/>
      <c r="M248" s="12"/>
      <c r="O248" s="32"/>
    </row>
    <row r="249" spans="1:15" ht="11.1" customHeight="1">
      <c r="A249" s="57" t="s">
        <v>415</v>
      </c>
      <c r="B249" s="57" t="s">
        <v>415</v>
      </c>
      <c r="C249" s="8" t="s">
        <v>188</v>
      </c>
      <c r="D249" s="9">
        <v>2600</v>
      </c>
      <c r="E249" s="9">
        <v>10260</v>
      </c>
      <c r="F249" s="9">
        <f t="shared" si="34"/>
        <v>12860</v>
      </c>
      <c r="G249" s="9">
        <v>12860</v>
      </c>
      <c r="H249" s="9">
        <v>2600</v>
      </c>
      <c r="I249" s="12" t="s">
        <v>395</v>
      </c>
      <c r="J249" s="12"/>
      <c r="K249" s="12"/>
      <c r="M249" s="12"/>
      <c r="O249" s="32"/>
    </row>
    <row r="250" spans="1:15" ht="11.1" customHeight="1">
      <c r="A250" s="57" t="s">
        <v>416</v>
      </c>
      <c r="B250" s="57" t="s">
        <v>416</v>
      </c>
      <c r="C250" s="8" t="s">
        <v>361</v>
      </c>
      <c r="D250" s="9">
        <v>15</v>
      </c>
      <c r="E250" s="9"/>
      <c r="F250" s="9">
        <f t="shared" si="34"/>
        <v>15</v>
      </c>
      <c r="G250" s="9">
        <v>7</v>
      </c>
      <c r="H250" s="9">
        <v>15</v>
      </c>
      <c r="I250" s="12" t="s">
        <v>395</v>
      </c>
      <c r="J250" s="12"/>
      <c r="K250" s="12"/>
      <c r="M250" s="12"/>
      <c r="O250" s="32"/>
    </row>
    <row r="251" spans="1:15" s="12" customFormat="1" ht="11.1" customHeight="1">
      <c r="A251" s="57" t="s">
        <v>617</v>
      </c>
      <c r="B251" s="57" t="s">
        <v>617</v>
      </c>
      <c r="C251" s="43" t="s">
        <v>618</v>
      </c>
      <c r="D251" s="9"/>
      <c r="E251" s="9">
        <v>394</v>
      </c>
      <c r="F251" s="9">
        <f t="shared" si="34"/>
        <v>394</v>
      </c>
      <c r="G251" s="9">
        <v>399</v>
      </c>
      <c r="H251" s="9">
        <v>0</v>
      </c>
      <c r="I251" s="12" t="s">
        <v>395</v>
      </c>
      <c r="M251" s="42"/>
    </row>
    <row r="252" spans="1:15" s="12" customFormat="1" ht="11.1" customHeight="1">
      <c r="A252" s="57" t="s">
        <v>417</v>
      </c>
      <c r="B252" s="57" t="s">
        <v>417</v>
      </c>
      <c r="C252" s="43" t="s">
        <v>360</v>
      </c>
      <c r="D252" s="9">
        <v>200</v>
      </c>
      <c r="E252" s="9"/>
      <c r="F252" s="9">
        <f t="shared" ref="F252" si="35">SUM(D252:E252)</f>
        <v>200</v>
      </c>
      <c r="G252" s="9">
        <v>59</v>
      </c>
      <c r="H252" s="9">
        <v>600</v>
      </c>
      <c r="I252" s="12" t="s">
        <v>395</v>
      </c>
      <c r="J252" s="12" t="s">
        <v>675</v>
      </c>
      <c r="M252" s="42"/>
    </row>
    <row r="253" spans="1:15" s="12" customFormat="1" ht="11.1" customHeight="1">
      <c r="A253" s="57" t="s">
        <v>400</v>
      </c>
      <c r="B253" s="57" t="s">
        <v>400</v>
      </c>
      <c r="C253" s="43" t="s">
        <v>138</v>
      </c>
      <c r="D253" s="9">
        <v>54</v>
      </c>
      <c r="E253" s="9">
        <v>106</v>
      </c>
      <c r="F253" s="9">
        <f t="shared" si="34"/>
        <v>160</v>
      </c>
      <c r="G253" s="9">
        <v>1148</v>
      </c>
      <c r="H253" s="9">
        <v>162</v>
      </c>
      <c r="I253" s="12" t="s">
        <v>395</v>
      </c>
      <c r="M253" s="42"/>
    </row>
    <row r="254" spans="1:15" ht="11.1" customHeight="1">
      <c r="A254" s="57" t="s">
        <v>258</v>
      </c>
      <c r="B254" s="57" t="s">
        <v>258</v>
      </c>
      <c r="C254" s="8" t="s">
        <v>136</v>
      </c>
      <c r="D254" s="9">
        <v>2000</v>
      </c>
      <c r="E254" s="9"/>
      <c r="F254" s="9">
        <f t="shared" si="34"/>
        <v>2000</v>
      </c>
      <c r="G254" s="9">
        <v>2000</v>
      </c>
      <c r="H254" s="9">
        <v>2000</v>
      </c>
      <c r="I254" s="12" t="s">
        <v>395</v>
      </c>
      <c r="J254" s="12" t="s">
        <v>564</v>
      </c>
      <c r="O254" s="32"/>
    </row>
    <row r="255" spans="1:15" ht="11.1" customHeight="1">
      <c r="A255" s="57" t="s">
        <v>399</v>
      </c>
      <c r="B255" s="57" t="s">
        <v>399</v>
      </c>
      <c r="C255" s="8" t="s">
        <v>137</v>
      </c>
      <c r="D255" s="9">
        <v>540</v>
      </c>
      <c r="E255" s="9"/>
      <c r="F255" s="9">
        <f t="shared" si="34"/>
        <v>540</v>
      </c>
      <c r="G255" s="9">
        <v>540</v>
      </c>
      <c r="H255" s="9">
        <v>540</v>
      </c>
      <c r="I255" s="12" t="s">
        <v>395</v>
      </c>
      <c r="J255" s="12"/>
      <c r="O255" s="32"/>
    </row>
    <row r="256" spans="1:15" s="3" customFormat="1" ht="11.1" customHeight="1">
      <c r="A256" s="58"/>
      <c r="B256" s="58"/>
      <c r="C256" s="13" t="s">
        <v>88</v>
      </c>
      <c r="D256" s="14">
        <f t="shared" ref="D256:F256" si="36">SUM(D190:D255)</f>
        <v>91785</v>
      </c>
      <c r="E256" s="14">
        <f t="shared" si="36"/>
        <v>29389</v>
      </c>
      <c r="F256" s="14">
        <f t="shared" si="36"/>
        <v>121174</v>
      </c>
      <c r="G256" s="14">
        <f>SUM(G190:G255)</f>
        <v>110752</v>
      </c>
      <c r="H256" s="14">
        <f>SUM(H190:H255)</f>
        <v>103148</v>
      </c>
      <c r="I256" s="6"/>
      <c r="O256" s="32"/>
    </row>
    <row r="257" spans="1:257" s="3" customFormat="1" ht="11.1" customHeight="1">
      <c r="A257" s="55"/>
      <c r="B257" s="55"/>
      <c r="D257" s="6"/>
      <c r="E257" s="6"/>
      <c r="F257" s="6"/>
      <c r="G257" s="6"/>
      <c r="H257" s="6"/>
      <c r="I257" s="6"/>
      <c r="O257" s="32"/>
    </row>
    <row r="258" spans="1:257" s="3" customFormat="1" ht="11.1" customHeight="1">
      <c r="A258" s="55"/>
      <c r="B258" s="55"/>
      <c r="D258" s="6"/>
      <c r="E258" s="6"/>
      <c r="F258" s="6"/>
      <c r="G258" s="6"/>
      <c r="H258" s="6"/>
      <c r="I258" s="6"/>
      <c r="O258" s="32"/>
    </row>
    <row r="259" spans="1:257" s="3" customFormat="1" ht="11.1" customHeight="1">
      <c r="A259" s="55"/>
      <c r="B259" s="55"/>
      <c r="D259" s="6"/>
      <c r="E259" s="6"/>
      <c r="F259" s="6"/>
      <c r="G259" s="6"/>
      <c r="H259" s="6"/>
      <c r="I259" s="6"/>
      <c r="O259" s="32"/>
    </row>
    <row r="260" spans="1:257" s="3" customFormat="1" ht="11.1" customHeight="1">
      <c r="A260" s="55"/>
      <c r="B260" s="55"/>
      <c r="D260" s="6"/>
      <c r="E260" s="6"/>
      <c r="F260" s="6"/>
      <c r="G260" s="6"/>
      <c r="H260" s="6"/>
      <c r="I260" s="6"/>
      <c r="O260" s="32"/>
    </row>
    <row r="261" spans="1:257" s="3" customFormat="1" ht="11.1" customHeight="1">
      <c r="A261" s="55"/>
      <c r="B261" s="55"/>
      <c r="D261" s="6"/>
      <c r="E261" s="6"/>
      <c r="F261" s="6"/>
      <c r="G261" s="6"/>
      <c r="H261" s="6"/>
      <c r="I261" s="6"/>
      <c r="O261" s="32"/>
    </row>
    <row r="262" spans="1:257" s="1" customFormat="1" ht="35.25" customHeight="1">
      <c r="A262" s="54"/>
      <c r="B262" s="54"/>
      <c r="D262" s="41" t="s">
        <v>599</v>
      </c>
      <c r="E262" s="41" t="s">
        <v>600</v>
      </c>
      <c r="F262" s="41" t="s">
        <v>601</v>
      </c>
      <c r="G262" s="41" t="s">
        <v>602</v>
      </c>
      <c r="H262" s="41" t="s">
        <v>653</v>
      </c>
      <c r="I262" s="110"/>
      <c r="K262" s="3"/>
      <c r="L262" s="3"/>
      <c r="M262" s="3"/>
      <c r="N262" s="2"/>
    </row>
    <row r="263" spans="1:257" s="1" customFormat="1">
      <c r="A263" s="54" t="s">
        <v>629</v>
      </c>
      <c r="B263" s="54"/>
      <c r="D263" s="5"/>
      <c r="E263" s="5"/>
      <c r="F263" s="5"/>
      <c r="G263" s="5"/>
      <c r="H263" s="5"/>
      <c r="I263" s="5"/>
      <c r="J263" s="21"/>
    </row>
    <row r="264" spans="1:257" s="1" customFormat="1">
      <c r="A264" s="54" t="s">
        <v>269</v>
      </c>
      <c r="B264" s="54"/>
      <c r="D264" s="5"/>
      <c r="E264" s="5"/>
      <c r="F264" s="5"/>
      <c r="G264" s="5"/>
      <c r="H264" s="5"/>
      <c r="I264" s="5"/>
      <c r="J264" s="21"/>
    </row>
    <row r="265" spans="1:257" s="18" customFormat="1">
      <c r="A265" s="65" t="s">
        <v>51</v>
      </c>
      <c r="B265" s="65"/>
      <c r="D265" s="19"/>
      <c r="E265" s="19"/>
      <c r="F265" s="19"/>
      <c r="G265" s="19"/>
      <c r="H265" s="19"/>
      <c r="I265" s="19"/>
      <c r="J265" s="21"/>
    </row>
    <row r="266" spans="1:257">
      <c r="A266" s="57" t="s">
        <v>503</v>
      </c>
      <c r="B266" s="57" t="s">
        <v>405</v>
      </c>
      <c r="C266" s="8" t="s">
        <v>439</v>
      </c>
      <c r="D266" s="9">
        <v>673</v>
      </c>
      <c r="E266" s="9">
        <v>131</v>
      </c>
      <c r="F266" s="9">
        <f>SUM(D266:E266)</f>
        <v>804</v>
      </c>
      <c r="G266" s="9">
        <v>564</v>
      </c>
      <c r="H266" s="9">
        <v>0</v>
      </c>
      <c r="I266" s="12" t="s">
        <v>394</v>
      </c>
      <c r="J266" s="21"/>
    </row>
    <row r="267" spans="1:257" s="3" customFormat="1">
      <c r="A267" s="58"/>
      <c r="B267" s="58"/>
      <c r="C267" s="13" t="s">
        <v>52</v>
      </c>
      <c r="D267" s="14">
        <f t="shared" ref="D267:F267" si="37">SUM(D266:D266)</f>
        <v>673</v>
      </c>
      <c r="E267" s="14">
        <f t="shared" si="37"/>
        <v>131</v>
      </c>
      <c r="F267" s="14">
        <f t="shared" si="37"/>
        <v>804</v>
      </c>
      <c r="G267" s="14">
        <f t="shared" ref="G267:H267" si="38">SUM(G266:G266)</f>
        <v>564</v>
      </c>
      <c r="H267" s="14">
        <f t="shared" si="38"/>
        <v>0</v>
      </c>
      <c r="I267" s="6"/>
      <c r="J267" s="4"/>
    </row>
    <row r="268" spans="1:257" s="3" customFormat="1">
      <c r="A268" s="55"/>
      <c r="B268" s="55"/>
      <c r="D268" s="6"/>
      <c r="E268" s="6"/>
      <c r="F268" s="6"/>
      <c r="G268" s="6"/>
      <c r="H268" s="6"/>
      <c r="I268" s="6"/>
      <c r="J268" s="4"/>
    </row>
    <row r="269" spans="1:257" s="3" customFormat="1">
      <c r="A269" s="55"/>
      <c r="B269" s="55"/>
      <c r="D269" s="6"/>
      <c r="E269" s="6"/>
      <c r="F269" s="6"/>
      <c r="G269" s="6"/>
      <c r="H269" s="6"/>
      <c r="I269" s="6"/>
      <c r="J269" s="4"/>
    </row>
    <row r="270" spans="1:257" s="1" customFormat="1">
      <c r="A270" s="54" t="s">
        <v>629</v>
      </c>
      <c r="B270" s="54"/>
      <c r="D270" s="5"/>
      <c r="E270" s="5"/>
      <c r="F270" s="5"/>
      <c r="G270" s="5"/>
      <c r="H270" s="5"/>
      <c r="I270" s="5"/>
      <c r="J270" s="21"/>
    </row>
    <row r="271" spans="1:257" ht="12.4" customHeight="1">
      <c r="A271" s="54" t="s">
        <v>269</v>
      </c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  <c r="AI271" s="54"/>
      <c r="AJ271" s="54"/>
      <c r="AK271" s="54"/>
      <c r="AL271" s="54"/>
      <c r="AM271" s="54"/>
      <c r="AN271" s="54"/>
      <c r="AO271" s="54"/>
      <c r="AP271" s="54"/>
      <c r="AQ271" s="54"/>
      <c r="AR271" s="54"/>
      <c r="AS271" s="54"/>
      <c r="AT271" s="54"/>
      <c r="AU271" s="54"/>
      <c r="AV271" s="54"/>
      <c r="AW271" s="54"/>
      <c r="AX271" s="54"/>
      <c r="AY271" s="54"/>
      <c r="AZ271" s="54"/>
      <c r="BA271" s="54"/>
      <c r="BB271" s="54"/>
      <c r="BC271" s="54"/>
      <c r="BD271" s="54"/>
      <c r="BE271" s="54"/>
      <c r="BF271" s="54"/>
      <c r="BG271" s="54"/>
      <c r="BH271" s="54"/>
      <c r="BI271" s="54"/>
      <c r="BJ271" s="54"/>
      <c r="BK271" s="54"/>
      <c r="BL271" s="54"/>
      <c r="BM271" s="54"/>
      <c r="BN271" s="54"/>
      <c r="BO271" s="54"/>
      <c r="BP271" s="54"/>
      <c r="BQ271" s="54"/>
      <c r="BR271" s="54"/>
      <c r="BS271" s="54"/>
      <c r="BT271" s="54"/>
      <c r="BU271" s="54"/>
      <c r="BV271" s="54"/>
      <c r="BW271" s="54"/>
      <c r="BX271" s="54"/>
      <c r="BY271" s="54"/>
      <c r="BZ271" s="54"/>
      <c r="CA271" s="54"/>
      <c r="CB271" s="54"/>
      <c r="CC271" s="54"/>
      <c r="CD271" s="54"/>
      <c r="CE271" s="54"/>
      <c r="CF271" s="54"/>
      <c r="CG271" s="54"/>
      <c r="CH271" s="54"/>
      <c r="CI271" s="54"/>
      <c r="CJ271" s="54"/>
      <c r="CK271" s="54"/>
      <c r="CL271" s="54"/>
      <c r="CM271" s="54"/>
      <c r="CN271" s="54"/>
      <c r="CO271" s="54"/>
      <c r="CP271" s="54"/>
      <c r="CQ271" s="54"/>
      <c r="CR271" s="54"/>
      <c r="CS271" s="54"/>
      <c r="CT271" s="54"/>
      <c r="CU271" s="54"/>
      <c r="CV271" s="54"/>
      <c r="CW271" s="54"/>
      <c r="CX271" s="54"/>
      <c r="CY271" s="54"/>
      <c r="CZ271" s="54"/>
      <c r="DA271" s="54"/>
      <c r="DB271" s="54"/>
      <c r="DC271" s="54"/>
      <c r="DD271" s="54"/>
      <c r="DE271" s="54"/>
      <c r="DF271" s="54"/>
      <c r="DG271" s="54"/>
      <c r="DH271" s="54"/>
      <c r="DI271" s="54"/>
      <c r="DJ271" s="54"/>
      <c r="DK271" s="54"/>
      <c r="DL271" s="54"/>
      <c r="DM271" s="54"/>
      <c r="DN271" s="54"/>
      <c r="DO271" s="54"/>
      <c r="DP271" s="54"/>
      <c r="DQ271" s="54"/>
      <c r="DR271" s="54"/>
      <c r="DS271" s="54"/>
      <c r="DT271" s="54"/>
      <c r="DU271" s="54"/>
      <c r="DV271" s="54"/>
      <c r="DW271" s="54"/>
      <c r="DX271" s="54"/>
      <c r="DY271" s="54"/>
      <c r="DZ271" s="54"/>
      <c r="EA271" s="54"/>
      <c r="EB271" s="54"/>
      <c r="EC271" s="54"/>
      <c r="ED271" s="54"/>
      <c r="EE271" s="54"/>
      <c r="EF271" s="54"/>
      <c r="EG271" s="54"/>
      <c r="EH271" s="54"/>
      <c r="EI271" s="54"/>
      <c r="EJ271" s="54"/>
      <c r="EK271" s="54"/>
      <c r="EL271" s="54"/>
      <c r="EM271" s="54"/>
      <c r="EN271" s="54"/>
      <c r="EO271" s="54"/>
      <c r="EP271" s="54"/>
      <c r="EQ271" s="54"/>
      <c r="ER271" s="54"/>
      <c r="ES271" s="54"/>
      <c r="ET271" s="54"/>
      <c r="EU271" s="54"/>
      <c r="EV271" s="54"/>
      <c r="EW271" s="54"/>
      <c r="EX271" s="54"/>
      <c r="EY271" s="54"/>
      <c r="EZ271" s="54"/>
      <c r="FA271" s="54"/>
      <c r="FB271" s="54"/>
      <c r="FC271" s="54"/>
      <c r="FD271" s="54"/>
      <c r="FE271" s="54"/>
      <c r="FF271" s="54"/>
      <c r="FG271" s="54"/>
      <c r="FH271" s="54"/>
      <c r="FI271" s="54"/>
      <c r="FJ271" s="54"/>
      <c r="FK271" s="54"/>
      <c r="FL271" s="54"/>
      <c r="FM271" s="54"/>
      <c r="FN271" s="54"/>
      <c r="FO271" s="54"/>
      <c r="FP271" s="54"/>
      <c r="FQ271" s="54"/>
      <c r="FR271" s="54"/>
      <c r="FS271" s="54"/>
      <c r="FT271" s="54"/>
      <c r="FU271" s="54"/>
      <c r="FV271" s="54"/>
      <c r="FW271" s="54"/>
      <c r="FX271" s="54"/>
      <c r="FY271" s="54"/>
      <c r="FZ271" s="54"/>
      <c r="GA271" s="54"/>
      <c r="GB271" s="54"/>
      <c r="GC271" s="54"/>
      <c r="GD271" s="54"/>
      <c r="GE271" s="54"/>
      <c r="GF271" s="54"/>
      <c r="GG271" s="54"/>
      <c r="GH271" s="54"/>
      <c r="GI271" s="54"/>
      <c r="GJ271" s="54"/>
      <c r="GK271" s="54"/>
      <c r="GL271" s="54"/>
      <c r="GM271" s="54"/>
      <c r="GN271" s="54"/>
      <c r="GO271" s="54"/>
      <c r="GP271" s="54"/>
      <c r="GQ271" s="54"/>
      <c r="GR271" s="54"/>
      <c r="GS271" s="54"/>
      <c r="GT271" s="54"/>
      <c r="GU271" s="54"/>
      <c r="GV271" s="54"/>
      <c r="GW271" s="54"/>
      <c r="GX271" s="54"/>
      <c r="GY271" s="54"/>
      <c r="GZ271" s="54"/>
      <c r="HA271" s="54"/>
      <c r="HB271" s="54"/>
      <c r="HC271" s="54"/>
      <c r="HD271" s="54"/>
      <c r="HE271" s="54"/>
      <c r="HF271" s="54"/>
      <c r="HG271" s="54"/>
      <c r="HH271" s="54"/>
      <c r="HI271" s="54"/>
      <c r="HJ271" s="54"/>
      <c r="HK271" s="54"/>
      <c r="HL271" s="54"/>
      <c r="HM271" s="54"/>
      <c r="HN271" s="54"/>
      <c r="HO271" s="54"/>
      <c r="HP271" s="54"/>
      <c r="HQ271" s="54"/>
      <c r="HR271" s="54"/>
      <c r="HS271" s="54"/>
      <c r="HT271" s="54"/>
      <c r="HU271" s="54"/>
      <c r="HV271" s="54"/>
      <c r="HW271" s="54"/>
      <c r="HX271" s="54"/>
      <c r="HY271" s="54"/>
      <c r="HZ271" s="54"/>
      <c r="IA271" s="54"/>
      <c r="IB271" s="54"/>
      <c r="IC271" s="54"/>
      <c r="ID271" s="54"/>
      <c r="IE271" s="54"/>
      <c r="IF271" s="54"/>
      <c r="IG271" s="54"/>
      <c r="IH271" s="54"/>
      <c r="II271" s="54"/>
      <c r="IJ271" s="54"/>
      <c r="IK271" s="54"/>
      <c r="IL271" s="54"/>
      <c r="IM271" s="54"/>
      <c r="IN271" s="54"/>
      <c r="IO271" s="54"/>
      <c r="IP271" s="54"/>
      <c r="IQ271" s="54"/>
      <c r="IR271" s="54"/>
      <c r="IS271" s="54"/>
      <c r="IT271" s="54"/>
      <c r="IU271" s="54"/>
      <c r="IV271" s="54"/>
      <c r="IW271" s="54"/>
    </row>
    <row r="272" spans="1:257" s="3" customFormat="1">
      <c r="A272" s="55" t="s">
        <v>53</v>
      </c>
      <c r="B272" s="55"/>
      <c r="D272" s="6"/>
      <c r="E272" s="6"/>
      <c r="F272" s="6"/>
      <c r="G272" s="6"/>
      <c r="H272" s="6"/>
      <c r="I272" s="6"/>
      <c r="O272" s="32"/>
    </row>
    <row r="273" spans="1:15">
      <c r="A273" s="57" t="s">
        <v>252</v>
      </c>
      <c r="B273" s="57" t="s">
        <v>252</v>
      </c>
      <c r="C273" s="8" t="s">
        <v>79</v>
      </c>
      <c r="D273" s="9">
        <v>954</v>
      </c>
      <c r="E273" s="9">
        <v>-70</v>
      </c>
      <c r="F273" s="9">
        <f>SUM(D273:E273)</f>
        <v>884</v>
      </c>
      <c r="G273" s="9">
        <v>813</v>
      </c>
      <c r="H273" s="9">
        <v>0</v>
      </c>
      <c r="I273" s="12" t="s">
        <v>394</v>
      </c>
      <c r="J273" s="36"/>
      <c r="O273" s="32"/>
    </row>
    <row r="274" spans="1:15">
      <c r="A274" s="57" t="s">
        <v>252</v>
      </c>
      <c r="B274" s="57"/>
      <c r="C274" s="8" t="s">
        <v>619</v>
      </c>
      <c r="D274" s="9"/>
      <c r="E274" s="9">
        <v>112</v>
      </c>
      <c r="F274" s="9">
        <f>SUM(D274:E274)</f>
        <v>112</v>
      </c>
      <c r="G274" s="9">
        <v>112</v>
      </c>
      <c r="H274" s="9">
        <v>0</v>
      </c>
      <c r="I274" s="12" t="s">
        <v>394</v>
      </c>
      <c r="J274" s="36"/>
      <c r="O274" s="32"/>
    </row>
    <row r="275" spans="1:15">
      <c r="A275" s="57" t="s">
        <v>531</v>
      </c>
      <c r="B275" s="57" t="s">
        <v>325</v>
      </c>
      <c r="C275" s="8" t="s">
        <v>381</v>
      </c>
      <c r="D275" s="9">
        <v>38</v>
      </c>
      <c r="E275" s="9"/>
      <c r="F275" s="9">
        <f t="shared" ref="F275:F280" si="39">SUM(D275:E275)</f>
        <v>38</v>
      </c>
      <c r="G275" s="9">
        <v>15</v>
      </c>
      <c r="H275" s="9">
        <v>0</v>
      </c>
      <c r="I275" s="12" t="s">
        <v>394</v>
      </c>
      <c r="O275" s="32"/>
    </row>
    <row r="276" spans="1:15">
      <c r="A276" s="57" t="s">
        <v>532</v>
      </c>
      <c r="B276" s="57" t="s">
        <v>345</v>
      </c>
      <c r="C276" s="8" t="s">
        <v>533</v>
      </c>
      <c r="D276" s="9">
        <v>14</v>
      </c>
      <c r="E276" s="9"/>
      <c r="F276" s="9">
        <f t="shared" ref="F276" si="40">SUM(D276:E276)</f>
        <v>14</v>
      </c>
      <c r="G276" s="9">
        <v>9</v>
      </c>
      <c r="H276" s="9">
        <v>0</v>
      </c>
      <c r="I276" s="12" t="s">
        <v>394</v>
      </c>
      <c r="O276" s="32"/>
    </row>
    <row r="277" spans="1:15">
      <c r="A277" s="57" t="s">
        <v>610</v>
      </c>
      <c r="B277" s="57" t="s">
        <v>428</v>
      </c>
      <c r="C277" s="8" t="s">
        <v>167</v>
      </c>
      <c r="D277" s="9"/>
      <c r="E277" s="9">
        <v>70</v>
      </c>
      <c r="F277" s="9">
        <f t="shared" si="39"/>
        <v>70</v>
      </c>
      <c r="G277" s="9">
        <v>70</v>
      </c>
      <c r="H277" s="9">
        <v>0</v>
      </c>
      <c r="I277" s="12" t="s">
        <v>394</v>
      </c>
      <c r="O277" s="32"/>
    </row>
    <row r="278" spans="1:15">
      <c r="A278" s="57" t="s">
        <v>253</v>
      </c>
      <c r="B278" s="57" t="s">
        <v>253</v>
      </c>
      <c r="C278" s="8" t="s">
        <v>98</v>
      </c>
      <c r="D278" s="9">
        <v>187</v>
      </c>
      <c r="E278" s="9">
        <v>20</v>
      </c>
      <c r="F278" s="9">
        <f t="shared" si="39"/>
        <v>207</v>
      </c>
      <c r="G278" s="9">
        <v>195</v>
      </c>
      <c r="H278" s="9">
        <v>0</v>
      </c>
      <c r="I278" s="12" t="s">
        <v>394</v>
      </c>
      <c r="O278" s="32"/>
    </row>
    <row r="279" spans="1:15">
      <c r="A279" s="57" t="s">
        <v>534</v>
      </c>
      <c r="B279" s="57"/>
      <c r="C279" s="8" t="s">
        <v>169</v>
      </c>
      <c r="D279" s="9">
        <v>7</v>
      </c>
      <c r="E279" s="9"/>
      <c r="F279" s="9">
        <f t="shared" si="39"/>
        <v>7</v>
      </c>
      <c r="G279" s="9"/>
      <c r="H279" s="9">
        <v>0</v>
      </c>
      <c r="I279" s="12" t="s">
        <v>394</v>
      </c>
      <c r="O279" s="32"/>
    </row>
    <row r="280" spans="1:15">
      <c r="A280" s="57" t="s">
        <v>535</v>
      </c>
      <c r="B280" s="57"/>
      <c r="C280" s="8" t="s">
        <v>536</v>
      </c>
      <c r="D280" s="9">
        <v>7</v>
      </c>
      <c r="E280" s="9"/>
      <c r="F280" s="9">
        <f t="shared" si="39"/>
        <v>7</v>
      </c>
      <c r="G280" s="9">
        <v>2</v>
      </c>
      <c r="H280" s="9">
        <v>0</v>
      </c>
      <c r="I280" s="12" t="s">
        <v>394</v>
      </c>
      <c r="O280" s="32"/>
    </row>
    <row r="281" spans="1:15" s="3" customFormat="1">
      <c r="A281" s="58"/>
      <c r="B281" s="58"/>
      <c r="C281" s="13" t="s">
        <v>54</v>
      </c>
      <c r="D281" s="14">
        <f t="shared" ref="D281:F281" si="41">SUM(D273:D280)</f>
        <v>1207</v>
      </c>
      <c r="E281" s="14">
        <f t="shared" si="41"/>
        <v>132</v>
      </c>
      <c r="F281" s="14">
        <f t="shared" si="41"/>
        <v>1339</v>
      </c>
      <c r="G281" s="14">
        <f>SUM(G273:G280)</f>
        <v>1216</v>
      </c>
      <c r="H281" s="14">
        <f>SUM(H273:H280)</f>
        <v>0</v>
      </c>
      <c r="I281" s="6"/>
      <c r="O281" s="32"/>
    </row>
    <row r="282" spans="1:15" s="3" customFormat="1">
      <c r="A282" s="55"/>
      <c r="B282" s="55"/>
      <c r="D282" s="6"/>
      <c r="E282" s="6"/>
      <c r="F282" s="6"/>
      <c r="G282" s="6"/>
      <c r="H282" s="6"/>
      <c r="I282" s="6"/>
      <c r="O282" s="32"/>
    </row>
    <row r="283" spans="1:15" s="3" customFormat="1">
      <c r="A283" s="55"/>
      <c r="B283" s="55"/>
      <c r="D283" s="6"/>
      <c r="E283" s="6"/>
      <c r="F283" s="6"/>
      <c r="G283" s="6"/>
      <c r="H283" s="6"/>
      <c r="I283" s="6"/>
      <c r="O283" s="32"/>
    </row>
    <row r="284" spans="1:15" s="1" customFormat="1">
      <c r="A284" s="54" t="s">
        <v>630</v>
      </c>
      <c r="B284" s="54"/>
      <c r="D284" s="5"/>
      <c r="E284" s="5"/>
      <c r="F284" s="5"/>
      <c r="G284" s="5"/>
      <c r="H284" s="5"/>
      <c r="I284" s="5"/>
      <c r="J284" s="21"/>
    </row>
    <row r="285" spans="1:15" s="1" customFormat="1">
      <c r="A285" s="54" t="s">
        <v>269</v>
      </c>
      <c r="B285" s="54"/>
      <c r="D285" s="5"/>
      <c r="E285" s="5"/>
      <c r="F285" s="5"/>
      <c r="G285" s="5"/>
      <c r="H285" s="5"/>
      <c r="I285" s="5"/>
      <c r="J285" s="21"/>
    </row>
    <row r="286" spans="1:15" s="18" customFormat="1">
      <c r="A286" s="65" t="s">
        <v>51</v>
      </c>
      <c r="B286" s="65"/>
      <c r="D286" s="19"/>
      <c r="E286" s="19"/>
      <c r="F286" s="19"/>
      <c r="G286" s="19"/>
      <c r="H286" s="19"/>
      <c r="I286" s="19"/>
      <c r="J286" s="21"/>
    </row>
    <row r="287" spans="1:15">
      <c r="A287" s="57" t="s">
        <v>437</v>
      </c>
      <c r="B287" s="57" t="s">
        <v>437</v>
      </c>
      <c r="C287" s="8" t="s">
        <v>438</v>
      </c>
      <c r="D287" s="9"/>
      <c r="E287" s="9">
        <v>4990</v>
      </c>
      <c r="F287" s="9">
        <f>SUM(D287:E287)</f>
        <v>4990</v>
      </c>
      <c r="G287" s="9"/>
      <c r="H287" s="9">
        <v>4990</v>
      </c>
      <c r="I287" s="12" t="s">
        <v>395</v>
      </c>
      <c r="J287" s="21"/>
    </row>
    <row r="288" spans="1:15" s="3" customFormat="1">
      <c r="A288" s="58"/>
      <c r="B288" s="58"/>
      <c r="C288" s="13" t="s">
        <v>52</v>
      </c>
      <c r="D288" s="14">
        <f t="shared" ref="D288:G288" si="42">SUM(D287:D287)</f>
        <v>0</v>
      </c>
      <c r="E288" s="14">
        <f t="shared" si="42"/>
        <v>4990</v>
      </c>
      <c r="F288" s="14">
        <f t="shared" si="42"/>
        <v>4990</v>
      </c>
      <c r="G288" s="14">
        <f t="shared" si="42"/>
        <v>0</v>
      </c>
      <c r="H288" s="14">
        <f t="shared" ref="H288" si="43">SUM(H287:H287)</f>
        <v>4990</v>
      </c>
      <c r="I288" s="6"/>
      <c r="J288" s="4"/>
    </row>
    <row r="289" spans="1:257" s="3" customFormat="1">
      <c r="A289" s="55"/>
      <c r="B289" s="55"/>
      <c r="D289" s="6"/>
      <c r="E289" s="6"/>
      <c r="F289" s="6"/>
      <c r="G289" s="6"/>
      <c r="H289" s="6"/>
      <c r="I289" s="6"/>
      <c r="J289" s="4"/>
    </row>
    <row r="290" spans="1:257" s="3" customFormat="1">
      <c r="A290" s="55"/>
      <c r="B290" s="55"/>
      <c r="D290" s="6"/>
      <c r="E290" s="6"/>
      <c r="F290" s="6"/>
      <c r="G290" s="6"/>
      <c r="H290" s="6"/>
      <c r="I290" s="6"/>
      <c r="O290" s="32"/>
    </row>
    <row r="291" spans="1:257" s="1" customFormat="1">
      <c r="A291" s="54" t="s">
        <v>630</v>
      </c>
      <c r="B291" s="54"/>
      <c r="D291" s="5"/>
      <c r="E291" s="5"/>
      <c r="F291" s="5"/>
      <c r="G291" s="5"/>
      <c r="H291" s="5"/>
      <c r="I291" s="5"/>
      <c r="J291" s="21"/>
    </row>
    <row r="292" spans="1:257" ht="12.4" customHeight="1">
      <c r="A292" s="54" t="s">
        <v>269</v>
      </c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  <c r="AR292" s="54"/>
      <c r="AS292" s="54"/>
      <c r="AT292" s="54"/>
      <c r="AU292" s="54"/>
      <c r="AV292" s="54"/>
      <c r="AW292" s="54"/>
      <c r="AX292" s="54"/>
      <c r="AY292" s="54"/>
      <c r="AZ292" s="54"/>
      <c r="BA292" s="54"/>
      <c r="BB292" s="54"/>
      <c r="BC292" s="54"/>
      <c r="BD292" s="54"/>
      <c r="BE292" s="54"/>
      <c r="BF292" s="54"/>
      <c r="BG292" s="54"/>
      <c r="BH292" s="54"/>
      <c r="BI292" s="54"/>
      <c r="BJ292" s="54"/>
      <c r="BK292" s="54"/>
      <c r="BL292" s="54"/>
      <c r="BM292" s="54"/>
      <c r="BN292" s="54"/>
      <c r="BO292" s="54"/>
      <c r="BP292" s="54"/>
      <c r="BQ292" s="54"/>
      <c r="BR292" s="54"/>
      <c r="BS292" s="54"/>
      <c r="BT292" s="54"/>
      <c r="BU292" s="54"/>
      <c r="BV292" s="54"/>
      <c r="BW292" s="54"/>
      <c r="BX292" s="54"/>
      <c r="BY292" s="54"/>
      <c r="BZ292" s="54"/>
      <c r="CA292" s="54"/>
      <c r="CB292" s="54"/>
      <c r="CC292" s="54"/>
      <c r="CD292" s="54"/>
      <c r="CE292" s="54"/>
      <c r="CF292" s="54"/>
      <c r="CG292" s="54"/>
      <c r="CH292" s="54"/>
      <c r="CI292" s="54"/>
      <c r="CJ292" s="54"/>
      <c r="CK292" s="54"/>
      <c r="CL292" s="54"/>
      <c r="CM292" s="54"/>
      <c r="CN292" s="54"/>
      <c r="CO292" s="54"/>
      <c r="CP292" s="54"/>
      <c r="CQ292" s="54"/>
      <c r="CR292" s="54"/>
      <c r="CS292" s="54"/>
      <c r="CT292" s="54"/>
      <c r="CU292" s="54"/>
      <c r="CV292" s="54"/>
      <c r="CW292" s="54"/>
      <c r="CX292" s="54"/>
      <c r="CY292" s="54"/>
      <c r="CZ292" s="54"/>
      <c r="DA292" s="54"/>
      <c r="DB292" s="54"/>
      <c r="DC292" s="54"/>
      <c r="DD292" s="54"/>
      <c r="DE292" s="54"/>
      <c r="DF292" s="54"/>
      <c r="DG292" s="54"/>
      <c r="DH292" s="54"/>
      <c r="DI292" s="54"/>
      <c r="DJ292" s="54"/>
      <c r="DK292" s="54"/>
      <c r="DL292" s="54"/>
      <c r="DM292" s="54"/>
      <c r="DN292" s="54"/>
      <c r="DO292" s="54"/>
      <c r="DP292" s="54"/>
      <c r="DQ292" s="54"/>
      <c r="DR292" s="54"/>
      <c r="DS292" s="54"/>
      <c r="DT292" s="54"/>
      <c r="DU292" s="54"/>
      <c r="DV292" s="54"/>
      <c r="DW292" s="54"/>
      <c r="DX292" s="54"/>
      <c r="DY292" s="54"/>
      <c r="DZ292" s="54"/>
      <c r="EA292" s="54"/>
      <c r="EB292" s="54"/>
      <c r="EC292" s="54"/>
      <c r="ED292" s="54"/>
      <c r="EE292" s="54"/>
      <c r="EF292" s="54"/>
      <c r="EG292" s="54"/>
      <c r="EH292" s="54"/>
      <c r="EI292" s="54"/>
      <c r="EJ292" s="54"/>
      <c r="EK292" s="54"/>
      <c r="EL292" s="54"/>
      <c r="EM292" s="54"/>
      <c r="EN292" s="54"/>
      <c r="EO292" s="54"/>
      <c r="EP292" s="54"/>
      <c r="EQ292" s="54"/>
      <c r="ER292" s="54"/>
      <c r="ES292" s="54"/>
      <c r="ET292" s="54"/>
      <c r="EU292" s="54"/>
      <c r="EV292" s="54"/>
      <c r="EW292" s="54"/>
      <c r="EX292" s="54"/>
      <c r="EY292" s="54"/>
      <c r="EZ292" s="54"/>
      <c r="FA292" s="54"/>
      <c r="FB292" s="54"/>
      <c r="FC292" s="54"/>
      <c r="FD292" s="54"/>
      <c r="FE292" s="54"/>
      <c r="FF292" s="54"/>
      <c r="FG292" s="54"/>
      <c r="FH292" s="54"/>
      <c r="FI292" s="54"/>
      <c r="FJ292" s="54"/>
      <c r="FK292" s="54"/>
      <c r="FL292" s="54"/>
      <c r="FM292" s="54"/>
      <c r="FN292" s="54"/>
      <c r="FO292" s="54"/>
      <c r="FP292" s="54"/>
      <c r="FQ292" s="54"/>
      <c r="FR292" s="54"/>
      <c r="FS292" s="54"/>
      <c r="FT292" s="54"/>
      <c r="FU292" s="54"/>
      <c r="FV292" s="54"/>
      <c r="FW292" s="54"/>
      <c r="FX292" s="54"/>
      <c r="FY292" s="54"/>
      <c r="FZ292" s="54"/>
      <c r="GA292" s="54"/>
      <c r="GB292" s="54"/>
      <c r="GC292" s="54"/>
      <c r="GD292" s="54"/>
      <c r="GE292" s="54"/>
      <c r="GF292" s="54"/>
      <c r="GG292" s="54"/>
      <c r="GH292" s="54"/>
      <c r="GI292" s="54"/>
      <c r="GJ292" s="54"/>
      <c r="GK292" s="54"/>
      <c r="GL292" s="54"/>
      <c r="GM292" s="54"/>
      <c r="GN292" s="54"/>
      <c r="GO292" s="54"/>
      <c r="GP292" s="54"/>
      <c r="GQ292" s="54"/>
      <c r="GR292" s="54"/>
      <c r="GS292" s="54"/>
      <c r="GT292" s="54"/>
      <c r="GU292" s="54"/>
      <c r="GV292" s="54"/>
      <c r="GW292" s="54"/>
      <c r="GX292" s="54"/>
      <c r="GY292" s="54"/>
      <c r="GZ292" s="54"/>
      <c r="HA292" s="54"/>
      <c r="HB292" s="54"/>
      <c r="HC292" s="54"/>
      <c r="HD292" s="54"/>
      <c r="HE292" s="54"/>
      <c r="HF292" s="54"/>
      <c r="HG292" s="54"/>
      <c r="HH292" s="54"/>
      <c r="HI292" s="54"/>
      <c r="HJ292" s="54"/>
      <c r="HK292" s="54"/>
      <c r="HL292" s="54"/>
      <c r="HM292" s="54"/>
      <c r="HN292" s="54"/>
      <c r="HO292" s="54"/>
      <c r="HP292" s="54"/>
      <c r="HQ292" s="54"/>
      <c r="HR292" s="54"/>
      <c r="HS292" s="54"/>
      <c r="HT292" s="54"/>
      <c r="HU292" s="54"/>
      <c r="HV292" s="54"/>
      <c r="HW292" s="54"/>
      <c r="HX292" s="54"/>
      <c r="HY292" s="54"/>
      <c r="HZ292" s="54"/>
      <c r="IA292" s="54"/>
      <c r="IB292" s="54"/>
      <c r="IC292" s="54"/>
      <c r="ID292" s="54"/>
      <c r="IE292" s="54"/>
      <c r="IF292" s="54"/>
      <c r="IG292" s="54"/>
      <c r="IH292" s="54"/>
      <c r="II292" s="54"/>
      <c r="IJ292" s="54"/>
      <c r="IK292" s="54"/>
      <c r="IL292" s="54"/>
      <c r="IM292" s="54"/>
      <c r="IN292" s="54"/>
      <c r="IO292" s="54"/>
      <c r="IP292" s="54"/>
      <c r="IQ292" s="54"/>
      <c r="IR292" s="54"/>
      <c r="IS292" s="54"/>
      <c r="IT292" s="54"/>
      <c r="IU292" s="54"/>
      <c r="IV292" s="54"/>
      <c r="IW292" s="54"/>
    </row>
    <row r="293" spans="1:257" s="3" customFormat="1">
      <c r="A293" s="55" t="s">
        <v>53</v>
      </c>
      <c r="B293" s="55"/>
      <c r="D293" s="6"/>
      <c r="E293" s="6"/>
      <c r="F293" s="6"/>
      <c r="G293" s="6"/>
      <c r="H293" s="6"/>
      <c r="I293" s="6"/>
      <c r="O293" s="32"/>
    </row>
    <row r="294" spans="1:257">
      <c r="A294" s="57" t="s">
        <v>260</v>
      </c>
      <c r="B294" s="57" t="s">
        <v>260</v>
      </c>
      <c r="C294" s="8" t="s">
        <v>442</v>
      </c>
      <c r="D294" s="9"/>
      <c r="E294" s="9"/>
      <c r="F294" s="9">
        <f>SUM(D294:E294)</f>
        <v>0</v>
      </c>
      <c r="G294" s="9">
        <v>55</v>
      </c>
      <c r="H294" s="9">
        <v>0</v>
      </c>
      <c r="I294" s="12" t="s">
        <v>395</v>
      </c>
      <c r="O294" s="32"/>
    </row>
    <row r="295" spans="1:257">
      <c r="A295" s="57" t="s">
        <v>398</v>
      </c>
      <c r="B295" s="57" t="s">
        <v>398</v>
      </c>
      <c r="C295" s="8" t="s">
        <v>92</v>
      </c>
      <c r="D295" s="9"/>
      <c r="E295" s="9"/>
      <c r="F295" s="9">
        <f t="shared" ref="F295:F298" si="44">SUM(D295:E295)</f>
        <v>0</v>
      </c>
      <c r="G295" s="9">
        <v>15</v>
      </c>
      <c r="H295" s="9">
        <v>0</v>
      </c>
      <c r="I295" s="12" t="s">
        <v>395</v>
      </c>
      <c r="O295" s="32"/>
    </row>
    <row r="296" spans="1:257">
      <c r="A296" s="57" t="s">
        <v>617</v>
      </c>
      <c r="B296" s="57" t="s">
        <v>617</v>
      </c>
      <c r="C296" s="8" t="s">
        <v>637</v>
      </c>
      <c r="D296" s="9"/>
      <c r="E296" s="9">
        <v>2967</v>
      </c>
      <c r="F296" s="9">
        <f t="shared" si="44"/>
        <v>2967</v>
      </c>
      <c r="G296" s="9">
        <v>2900</v>
      </c>
      <c r="H296" s="9">
        <v>0</v>
      </c>
      <c r="I296" s="12" t="s">
        <v>395</v>
      </c>
      <c r="J296" s="12"/>
      <c r="O296" s="32"/>
    </row>
    <row r="297" spans="1:257">
      <c r="A297" s="57" t="s">
        <v>417</v>
      </c>
      <c r="B297" s="57" t="s">
        <v>417</v>
      </c>
      <c r="C297" s="8" t="s">
        <v>631</v>
      </c>
      <c r="D297" s="9"/>
      <c r="E297" s="9">
        <v>970</v>
      </c>
      <c r="F297" s="9">
        <f t="shared" ref="F297" si="45">SUM(D297:E297)</f>
        <v>970</v>
      </c>
      <c r="G297" s="9">
        <v>970</v>
      </c>
      <c r="H297" s="9">
        <v>0</v>
      </c>
      <c r="I297" s="12" t="s">
        <v>395</v>
      </c>
      <c r="J297" s="12"/>
      <c r="O297" s="32"/>
    </row>
    <row r="298" spans="1:257">
      <c r="A298" s="57" t="s">
        <v>400</v>
      </c>
      <c r="B298" s="57" t="s">
        <v>400</v>
      </c>
      <c r="C298" s="8" t="s">
        <v>138</v>
      </c>
      <c r="D298" s="9"/>
      <c r="E298" s="9">
        <v>1063</v>
      </c>
      <c r="F298" s="9">
        <f t="shared" si="44"/>
        <v>1063</v>
      </c>
      <c r="G298" s="9">
        <v>1045</v>
      </c>
      <c r="H298" s="9">
        <v>0</v>
      </c>
      <c r="I298" s="12" t="s">
        <v>395</v>
      </c>
      <c r="O298" s="32"/>
    </row>
    <row r="299" spans="1:257" s="3" customFormat="1">
      <c r="A299" s="58"/>
      <c r="B299" s="58"/>
      <c r="C299" s="13" t="s">
        <v>54</v>
      </c>
      <c r="D299" s="14">
        <f t="shared" ref="D299:G299" si="46">SUM(D294:D298)</f>
        <v>0</v>
      </c>
      <c r="E299" s="14">
        <f t="shared" si="46"/>
        <v>5000</v>
      </c>
      <c r="F299" s="14">
        <f t="shared" si="46"/>
        <v>5000</v>
      </c>
      <c r="G299" s="14">
        <f t="shared" si="46"/>
        <v>4985</v>
      </c>
      <c r="H299" s="14">
        <f t="shared" ref="H299" si="47">SUM(H294:H298)</f>
        <v>0</v>
      </c>
      <c r="I299" s="6"/>
      <c r="O299" s="32"/>
    </row>
    <row r="300" spans="1:257" s="3" customFormat="1">
      <c r="A300" s="55"/>
      <c r="B300" s="55"/>
      <c r="D300" s="6"/>
      <c r="E300" s="6"/>
      <c r="F300" s="6"/>
      <c r="G300" s="6"/>
      <c r="H300" s="6"/>
      <c r="I300" s="6"/>
      <c r="O300" s="32"/>
    </row>
    <row r="301" spans="1:257" s="3" customFormat="1">
      <c r="A301" s="55"/>
      <c r="B301" s="55"/>
      <c r="D301" s="6"/>
      <c r="E301" s="6"/>
      <c r="F301" s="6"/>
      <c r="G301" s="6"/>
      <c r="H301" s="6"/>
      <c r="I301" s="6"/>
      <c r="O301" s="32"/>
    </row>
    <row r="302" spans="1:257" s="1" customFormat="1">
      <c r="A302" s="54" t="s">
        <v>446</v>
      </c>
      <c r="B302" s="54"/>
      <c r="D302" s="5"/>
      <c r="E302" s="5"/>
      <c r="F302" s="5"/>
      <c r="G302" s="5"/>
      <c r="H302" s="5"/>
      <c r="I302" s="5"/>
      <c r="J302" s="21"/>
    </row>
    <row r="303" spans="1:257" s="1" customFormat="1">
      <c r="A303" s="54" t="s">
        <v>269</v>
      </c>
      <c r="B303" s="54"/>
      <c r="D303" s="5"/>
      <c r="E303" s="5"/>
      <c r="F303" s="5"/>
      <c r="G303" s="5"/>
      <c r="H303" s="5"/>
      <c r="I303" s="5"/>
      <c r="J303" s="21"/>
    </row>
    <row r="304" spans="1:257" s="18" customFormat="1">
      <c r="A304" s="65" t="s">
        <v>51</v>
      </c>
      <c r="B304" s="65"/>
      <c r="D304" s="19"/>
      <c r="E304" s="19"/>
      <c r="F304" s="19"/>
      <c r="G304" s="19"/>
      <c r="H304" s="19"/>
      <c r="I304" s="19"/>
      <c r="J304" s="21"/>
    </row>
    <row r="305" spans="1:257">
      <c r="A305" s="57" t="s">
        <v>504</v>
      </c>
      <c r="B305" s="57" t="s">
        <v>437</v>
      </c>
      <c r="C305" s="8" t="s">
        <v>438</v>
      </c>
      <c r="D305" s="9">
        <v>1144</v>
      </c>
      <c r="E305" s="9"/>
      <c r="F305" s="9">
        <f>SUM(D305:E305)</f>
        <v>1144</v>
      </c>
      <c r="G305" s="9"/>
      <c r="H305" s="9">
        <v>1144</v>
      </c>
      <c r="I305" s="12" t="s">
        <v>395</v>
      </c>
      <c r="J305" s="21"/>
    </row>
    <row r="306" spans="1:257" s="3" customFormat="1">
      <c r="A306" s="58"/>
      <c r="B306" s="58"/>
      <c r="C306" s="13" t="s">
        <v>52</v>
      </c>
      <c r="D306" s="14">
        <f t="shared" ref="D306:F306" si="48">SUM(D305:D305)</f>
        <v>1144</v>
      </c>
      <c r="E306" s="14">
        <f t="shared" si="48"/>
        <v>0</v>
      </c>
      <c r="F306" s="14">
        <f t="shared" si="48"/>
        <v>1144</v>
      </c>
      <c r="G306" s="14">
        <f t="shared" ref="G306:H306" si="49">SUM(G305:G305)</f>
        <v>0</v>
      </c>
      <c r="H306" s="14">
        <f t="shared" si="49"/>
        <v>1144</v>
      </c>
      <c r="I306" s="6"/>
      <c r="J306" s="4"/>
    </row>
    <row r="307" spans="1:257" s="3" customFormat="1">
      <c r="A307" s="55"/>
      <c r="B307" s="55"/>
      <c r="D307" s="6"/>
      <c r="E307" s="6"/>
      <c r="F307" s="6"/>
      <c r="G307" s="6"/>
      <c r="H307" s="6"/>
      <c r="I307" s="6"/>
      <c r="J307" s="4"/>
    </row>
    <row r="308" spans="1:257" s="3" customFormat="1">
      <c r="A308" s="55"/>
      <c r="B308" s="55"/>
      <c r="D308" s="6"/>
      <c r="E308" s="6"/>
      <c r="F308" s="6"/>
      <c r="G308" s="6"/>
      <c r="H308" s="6"/>
      <c r="I308" s="6"/>
      <c r="O308" s="32"/>
    </row>
    <row r="309" spans="1:257" s="1" customFormat="1">
      <c r="A309" s="54" t="s">
        <v>446</v>
      </c>
      <c r="B309" s="54"/>
      <c r="D309" s="5"/>
      <c r="E309" s="5"/>
      <c r="F309" s="5"/>
      <c r="G309" s="5"/>
      <c r="H309" s="5"/>
      <c r="I309" s="5"/>
      <c r="J309" s="21"/>
    </row>
    <row r="310" spans="1:257" ht="12.4" customHeight="1">
      <c r="A310" s="54" t="s">
        <v>269</v>
      </c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  <c r="AR310" s="54"/>
      <c r="AS310" s="54"/>
      <c r="AT310" s="54"/>
      <c r="AU310" s="54"/>
      <c r="AV310" s="54"/>
      <c r="AW310" s="54"/>
      <c r="AX310" s="54"/>
      <c r="AY310" s="54"/>
      <c r="AZ310" s="54"/>
      <c r="BA310" s="54"/>
      <c r="BB310" s="54"/>
      <c r="BC310" s="54"/>
      <c r="BD310" s="54"/>
      <c r="BE310" s="54"/>
      <c r="BF310" s="54"/>
      <c r="BG310" s="54"/>
      <c r="BH310" s="54"/>
      <c r="BI310" s="54"/>
      <c r="BJ310" s="54"/>
      <c r="BK310" s="54"/>
      <c r="BL310" s="54"/>
      <c r="BM310" s="54"/>
      <c r="BN310" s="54"/>
      <c r="BO310" s="54"/>
      <c r="BP310" s="54"/>
      <c r="BQ310" s="54"/>
      <c r="BR310" s="54"/>
      <c r="BS310" s="54"/>
      <c r="BT310" s="54"/>
      <c r="BU310" s="54"/>
      <c r="BV310" s="54"/>
      <c r="BW310" s="54"/>
      <c r="BX310" s="54"/>
      <c r="BY310" s="54"/>
      <c r="BZ310" s="54"/>
      <c r="CA310" s="54"/>
      <c r="CB310" s="54"/>
      <c r="CC310" s="54"/>
      <c r="CD310" s="54"/>
      <c r="CE310" s="54"/>
      <c r="CF310" s="54"/>
      <c r="CG310" s="54"/>
      <c r="CH310" s="54"/>
      <c r="CI310" s="54"/>
      <c r="CJ310" s="54"/>
      <c r="CK310" s="54"/>
      <c r="CL310" s="54"/>
      <c r="CM310" s="54"/>
      <c r="CN310" s="54"/>
      <c r="CO310" s="54"/>
      <c r="CP310" s="54"/>
      <c r="CQ310" s="54"/>
      <c r="CR310" s="54"/>
      <c r="CS310" s="54"/>
      <c r="CT310" s="54"/>
      <c r="CU310" s="54"/>
      <c r="CV310" s="54"/>
      <c r="CW310" s="54"/>
      <c r="CX310" s="54"/>
      <c r="CY310" s="54"/>
      <c r="CZ310" s="54"/>
      <c r="DA310" s="54"/>
      <c r="DB310" s="54"/>
      <c r="DC310" s="54"/>
      <c r="DD310" s="54"/>
      <c r="DE310" s="54"/>
      <c r="DF310" s="54"/>
      <c r="DG310" s="54"/>
      <c r="DH310" s="54"/>
      <c r="DI310" s="54"/>
      <c r="DJ310" s="54"/>
      <c r="DK310" s="54"/>
      <c r="DL310" s="54"/>
      <c r="DM310" s="54"/>
      <c r="DN310" s="54"/>
      <c r="DO310" s="54"/>
      <c r="DP310" s="54"/>
      <c r="DQ310" s="54"/>
      <c r="DR310" s="54"/>
      <c r="DS310" s="54"/>
      <c r="DT310" s="54"/>
      <c r="DU310" s="54"/>
      <c r="DV310" s="54"/>
      <c r="DW310" s="54"/>
      <c r="DX310" s="54"/>
      <c r="DY310" s="54"/>
      <c r="DZ310" s="54"/>
      <c r="EA310" s="54"/>
      <c r="EB310" s="54"/>
      <c r="EC310" s="54"/>
      <c r="ED310" s="54"/>
      <c r="EE310" s="54"/>
      <c r="EF310" s="54"/>
      <c r="EG310" s="54"/>
      <c r="EH310" s="54"/>
      <c r="EI310" s="54"/>
      <c r="EJ310" s="54"/>
      <c r="EK310" s="54"/>
      <c r="EL310" s="54"/>
      <c r="EM310" s="54"/>
      <c r="EN310" s="54"/>
      <c r="EO310" s="54"/>
      <c r="EP310" s="54"/>
      <c r="EQ310" s="54"/>
      <c r="ER310" s="54"/>
      <c r="ES310" s="54"/>
      <c r="ET310" s="54"/>
      <c r="EU310" s="54"/>
      <c r="EV310" s="54"/>
      <c r="EW310" s="54"/>
      <c r="EX310" s="54"/>
      <c r="EY310" s="54"/>
      <c r="EZ310" s="54"/>
      <c r="FA310" s="54"/>
      <c r="FB310" s="54"/>
      <c r="FC310" s="54"/>
      <c r="FD310" s="54"/>
      <c r="FE310" s="54"/>
      <c r="FF310" s="54"/>
      <c r="FG310" s="54"/>
      <c r="FH310" s="54"/>
      <c r="FI310" s="54"/>
      <c r="FJ310" s="54"/>
      <c r="FK310" s="54"/>
      <c r="FL310" s="54"/>
      <c r="FM310" s="54"/>
      <c r="FN310" s="54"/>
      <c r="FO310" s="54"/>
      <c r="FP310" s="54"/>
      <c r="FQ310" s="54"/>
      <c r="FR310" s="54"/>
      <c r="FS310" s="54"/>
      <c r="FT310" s="54"/>
      <c r="FU310" s="54"/>
      <c r="FV310" s="54"/>
      <c r="FW310" s="54"/>
      <c r="FX310" s="54"/>
      <c r="FY310" s="54"/>
      <c r="FZ310" s="54"/>
      <c r="GA310" s="54"/>
      <c r="GB310" s="54"/>
      <c r="GC310" s="54"/>
      <c r="GD310" s="54"/>
      <c r="GE310" s="54"/>
      <c r="GF310" s="54"/>
      <c r="GG310" s="54"/>
      <c r="GH310" s="54"/>
      <c r="GI310" s="54"/>
      <c r="GJ310" s="54"/>
      <c r="GK310" s="54"/>
      <c r="GL310" s="54"/>
      <c r="GM310" s="54"/>
      <c r="GN310" s="54"/>
      <c r="GO310" s="54"/>
      <c r="GP310" s="54"/>
      <c r="GQ310" s="54"/>
      <c r="GR310" s="54"/>
      <c r="GS310" s="54"/>
      <c r="GT310" s="54"/>
      <c r="GU310" s="54"/>
      <c r="GV310" s="54"/>
      <c r="GW310" s="54"/>
      <c r="GX310" s="54"/>
      <c r="GY310" s="54"/>
      <c r="GZ310" s="54"/>
      <c r="HA310" s="54"/>
      <c r="HB310" s="54"/>
      <c r="HC310" s="54"/>
      <c r="HD310" s="54"/>
      <c r="HE310" s="54"/>
      <c r="HF310" s="54"/>
      <c r="HG310" s="54"/>
      <c r="HH310" s="54"/>
      <c r="HI310" s="54"/>
      <c r="HJ310" s="54"/>
      <c r="HK310" s="54"/>
      <c r="HL310" s="54"/>
      <c r="HM310" s="54"/>
      <c r="HN310" s="54"/>
      <c r="HO310" s="54"/>
      <c r="HP310" s="54"/>
      <c r="HQ310" s="54"/>
      <c r="HR310" s="54"/>
      <c r="HS310" s="54"/>
      <c r="HT310" s="54"/>
      <c r="HU310" s="54"/>
      <c r="HV310" s="54"/>
      <c r="HW310" s="54"/>
      <c r="HX310" s="54"/>
      <c r="HY310" s="54"/>
      <c r="HZ310" s="54"/>
      <c r="IA310" s="54"/>
      <c r="IB310" s="54"/>
      <c r="IC310" s="54"/>
      <c r="ID310" s="54"/>
      <c r="IE310" s="54"/>
      <c r="IF310" s="54"/>
      <c r="IG310" s="54"/>
      <c r="IH310" s="54"/>
      <c r="II310" s="54"/>
      <c r="IJ310" s="54"/>
      <c r="IK310" s="54"/>
      <c r="IL310" s="54"/>
      <c r="IM310" s="54"/>
      <c r="IN310" s="54"/>
      <c r="IO310" s="54"/>
      <c r="IP310" s="54"/>
      <c r="IQ310" s="54"/>
      <c r="IR310" s="54"/>
      <c r="IS310" s="54"/>
      <c r="IT310" s="54"/>
      <c r="IU310" s="54"/>
      <c r="IV310" s="54"/>
      <c r="IW310" s="54"/>
    </row>
    <row r="311" spans="1:257" s="3" customFormat="1">
      <c r="A311" s="55" t="s">
        <v>53</v>
      </c>
      <c r="B311" s="55"/>
      <c r="D311" s="6"/>
      <c r="E311" s="6"/>
      <c r="F311" s="6"/>
      <c r="G311" s="6"/>
      <c r="H311" s="6"/>
      <c r="I311" s="6"/>
      <c r="O311" s="32"/>
    </row>
    <row r="312" spans="1:257">
      <c r="A312" s="57" t="s">
        <v>260</v>
      </c>
      <c r="B312" s="57" t="s">
        <v>260</v>
      </c>
      <c r="C312" s="8" t="s">
        <v>442</v>
      </c>
      <c r="D312" s="9">
        <v>897</v>
      </c>
      <c r="E312" s="9"/>
      <c r="F312" s="9">
        <f>SUM(D312:E312)</f>
        <v>897</v>
      </c>
      <c r="G312" s="9"/>
      <c r="H312" s="9">
        <v>897</v>
      </c>
      <c r="I312" s="12" t="s">
        <v>395</v>
      </c>
      <c r="O312" s="32"/>
    </row>
    <row r="313" spans="1:257">
      <c r="A313" s="57" t="s">
        <v>398</v>
      </c>
      <c r="B313" s="57" t="s">
        <v>398</v>
      </c>
      <c r="C313" s="8" t="s">
        <v>92</v>
      </c>
      <c r="D313" s="9">
        <v>189</v>
      </c>
      <c r="E313" s="9"/>
      <c r="F313" s="9">
        <f t="shared" ref="F313:F315" si="50">SUM(D313:E313)</f>
        <v>189</v>
      </c>
      <c r="G313" s="9"/>
      <c r="H313" s="9">
        <v>189</v>
      </c>
      <c r="I313" s="12" t="s">
        <v>395</v>
      </c>
      <c r="O313" s="32"/>
    </row>
    <row r="314" spans="1:257">
      <c r="A314" s="57" t="s">
        <v>258</v>
      </c>
      <c r="B314" s="57" t="s">
        <v>258</v>
      </c>
      <c r="C314" s="8" t="s">
        <v>444</v>
      </c>
      <c r="D314" s="9">
        <v>22022</v>
      </c>
      <c r="E314" s="9"/>
      <c r="F314" s="9">
        <f t="shared" si="50"/>
        <v>22022</v>
      </c>
      <c r="G314" s="9">
        <v>22501</v>
      </c>
      <c r="H314" s="9"/>
      <c r="I314" s="12" t="s">
        <v>395</v>
      </c>
      <c r="J314" s="12"/>
      <c r="O314" s="32"/>
    </row>
    <row r="315" spans="1:257">
      <c r="A315" s="57" t="s">
        <v>399</v>
      </c>
      <c r="B315" s="57" t="s">
        <v>399</v>
      </c>
      <c r="C315" s="8" t="s">
        <v>137</v>
      </c>
      <c r="D315" s="9">
        <v>5946</v>
      </c>
      <c r="E315" s="9"/>
      <c r="F315" s="9">
        <f t="shared" si="50"/>
        <v>5946</v>
      </c>
      <c r="G315" s="9">
        <v>6075</v>
      </c>
      <c r="H315" s="9"/>
      <c r="I315" s="12" t="s">
        <v>395</v>
      </c>
      <c r="O315" s="32"/>
    </row>
    <row r="316" spans="1:257" s="3" customFormat="1">
      <c r="A316" s="58"/>
      <c r="B316" s="58"/>
      <c r="C316" s="13" t="s">
        <v>54</v>
      </c>
      <c r="D316" s="14">
        <f t="shared" ref="D316:F316" si="51">SUM(D312:D315)</f>
        <v>29054</v>
      </c>
      <c r="E316" s="14">
        <f t="shared" si="51"/>
        <v>0</v>
      </c>
      <c r="F316" s="14">
        <f t="shared" si="51"/>
        <v>29054</v>
      </c>
      <c r="G316" s="14">
        <f t="shared" ref="G316:H316" si="52">SUM(G312:G315)</f>
        <v>28576</v>
      </c>
      <c r="H316" s="14">
        <f t="shared" si="52"/>
        <v>1086</v>
      </c>
      <c r="I316" s="6"/>
      <c r="O316" s="32"/>
    </row>
    <row r="317" spans="1:257" s="3" customFormat="1">
      <c r="A317" s="55"/>
      <c r="B317" s="55"/>
      <c r="D317" s="6"/>
      <c r="E317" s="6"/>
      <c r="F317" s="6"/>
      <c r="G317" s="6"/>
      <c r="H317" s="6"/>
      <c r="I317" s="6"/>
      <c r="O317" s="32"/>
    </row>
    <row r="318" spans="1:257" s="3" customFormat="1">
      <c r="A318" s="55"/>
      <c r="B318" s="55"/>
      <c r="D318" s="6"/>
      <c r="E318" s="6"/>
      <c r="F318" s="6"/>
      <c r="G318" s="6"/>
      <c r="H318" s="6"/>
      <c r="I318" s="6"/>
      <c r="O318" s="32"/>
    </row>
    <row r="319" spans="1:257" s="1" customFormat="1">
      <c r="A319" s="54" t="s">
        <v>640</v>
      </c>
      <c r="B319" s="54"/>
      <c r="D319" s="5"/>
      <c r="E319" s="5"/>
      <c r="F319" s="5"/>
      <c r="G319" s="5"/>
      <c r="H319" s="5"/>
      <c r="I319" s="5"/>
      <c r="J319" s="21"/>
    </row>
    <row r="320" spans="1:257" s="1" customFormat="1">
      <c r="A320" s="54" t="s">
        <v>269</v>
      </c>
      <c r="B320" s="54"/>
      <c r="D320" s="5"/>
      <c r="E320" s="5"/>
      <c r="F320" s="5"/>
      <c r="G320" s="5"/>
      <c r="H320" s="5"/>
      <c r="I320" s="5"/>
      <c r="J320" s="21"/>
    </row>
    <row r="321" spans="1:257" s="18" customFormat="1">
      <c r="A321" s="65" t="s">
        <v>51</v>
      </c>
      <c r="B321" s="65"/>
      <c r="D321" s="19"/>
      <c r="E321" s="19"/>
      <c r="F321" s="19"/>
      <c r="G321" s="19"/>
      <c r="H321" s="19"/>
      <c r="I321" s="19"/>
      <c r="J321" s="21"/>
    </row>
    <row r="322" spans="1:257">
      <c r="A322" s="57" t="s">
        <v>504</v>
      </c>
      <c r="B322" s="57" t="s">
        <v>437</v>
      </c>
      <c r="C322" s="8" t="s">
        <v>438</v>
      </c>
      <c r="D322" s="9"/>
      <c r="E322" s="9">
        <v>8000</v>
      </c>
      <c r="F322" s="9">
        <f>SUM(D322:E322)</f>
        <v>8000</v>
      </c>
      <c r="G322" s="9">
        <v>8000</v>
      </c>
      <c r="H322" s="9">
        <v>0</v>
      </c>
      <c r="I322" s="12" t="s">
        <v>395</v>
      </c>
      <c r="J322" s="21"/>
    </row>
    <row r="323" spans="1:257" s="3" customFormat="1">
      <c r="A323" s="58"/>
      <c r="B323" s="58"/>
      <c r="C323" s="13" t="s">
        <v>52</v>
      </c>
      <c r="D323" s="14">
        <f t="shared" ref="D323:G323" si="53">SUM(D322:D322)</f>
        <v>0</v>
      </c>
      <c r="E323" s="14">
        <f t="shared" si="53"/>
        <v>8000</v>
      </c>
      <c r="F323" s="14">
        <f t="shared" si="53"/>
        <v>8000</v>
      </c>
      <c r="G323" s="14">
        <f t="shared" si="53"/>
        <v>8000</v>
      </c>
      <c r="H323" s="14">
        <f t="shared" ref="H323" si="54">SUM(H322:H322)</f>
        <v>0</v>
      </c>
      <c r="I323" s="6"/>
      <c r="J323" s="4"/>
    </row>
    <row r="324" spans="1:257" s="3" customFormat="1">
      <c r="A324" s="55"/>
      <c r="B324" s="55"/>
      <c r="D324" s="6"/>
      <c r="E324" s="6"/>
      <c r="F324" s="6"/>
      <c r="G324" s="6"/>
      <c r="H324" s="6"/>
      <c r="I324" s="6"/>
      <c r="J324" s="4"/>
    </row>
    <row r="325" spans="1:257" s="3" customFormat="1">
      <c r="A325" s="55"/>
      <c r="B325" s="55"/>
      <c r="D325" s="6"/>
      <c r="E325" s="6"/>
      <c r="F325" s="6"/>
      <c r="G325" s="6"/>
      <c r="H325" s="6"/>
      <c r="I325" s="6"/>
      <c r="O325" s="32"/>
    </row>
    <row r="326" spans="1:257" s="1" customFormat="1">
      <c r="A326" s="54" t="s">
        <v>640</v>
      </c>
      <c r="B326" s="54"/>
      <c r="D326" s="5"/>
      <c r="E326" s="5"/>
      <c r="F326" s="5"/>
      <c r="G326" s="5"/>
      <c r="H326" s="5"/>
      <c r="I326" s="5"/>
      <c r="J326" s="21"/>
    </row>
    <row r="327" spans="1:257" ht="12.4" customHeight="1">
      <c r="A327" s="54" t="s">
        <v>269</v>
      </c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  <c r="AR327" s="54"/>
      <c r="AS327" s="54"/>
      <c r="AT327" s="54"/>
      <c r="AU327" s="54"/>
      <c r="AV327" s="54"/>
      <c r="AW327" s="54"/>
      <c r="AX327" s="54"/>
      <c r="AY327" s="54"/>
      <c r="AZ327" s="54"/>
      <c r="BA327" s="54"/>
      <c r="BB327" s="54"/>
      <c r="BC327" s="54"/>
      <c r="BD327" s="54"/>
      <c r="BE327" s="54"/>
      <c r="BF327" s="54"/>
      <c r="BG327" s="54"/>
      <c r="BH327" s="54"/>
      <c r="BI327" s="54"/>
      <c r="BJ327" s="54"/>
      <c r="BK327" s="54"/>
      <c r="BL327" s="54"/>
      <c r="BM327" s="54"/>
      <c r="BN327" s="54"/>
      <c r="BO327" s="54"/>
      <c r="BP327" s="54"/>
      <c r="BQ327" s="54"/>
      <c r="BR327" s="54"/>
      <c r="BS327" s="54"/>
      <c r="BT327" s="54"/>
      <c r="BU327" s="54"/>
      <c r="BV327" s="54"/>
      <c r="BW327" s="54"/>
      <c r="BX327" s="54"/>
      <c r="BY327" s="54"/>
      <c r="BZ327" s="54"/>
      <c r="CA327" s="54"/>
      <c r="CB327" s="54"/>
      <c r="CC327" s="54"/>
      <c r="CD327" s="54"/>
      <c r="CE327" s="54"/>
      <c r="CF327" s="54"/>
      <c r="CG327" s="54"/>
      <c r="CH327" s="54"/>
      <c r="CI327" s="54"/>
      <c r="CJ327" s="54"/>
      <c r="CK327" s="54"/>
      <c r="CL327" s="54"/>
      <c r="CM327" s="54"/>
      <c r="CN327" s="54"/>
      <c r="CO327" s="54"/>
      <c r="CP327" s="54"/>
      <c r="CQ327" s="54"/>
      <c r="CR327" s="54"/>
      <c r="CS327" s="54"/>
      <c r="CT327" s="54"/>
      <c r="CU327" s="54"/>
      <c r="CV327" s="54"/>
      <c r="CW327" s="54"/>
      <c r="CX327" s="54"/>
      <c r="CY327" s="54"/>
      <c r="CZ327" s="54"/>
      <c r="DA327" s="54"/>
      <c r="DB327" s="54"/>
      <c r="DC327" s="54"/>
      <c r="DD327" s="54"/>
      <c r="DE327" s="54"/>
      <c r="DF327" s="54"/>
      <c r="DG327" s="54"/>
      <c r="DH327" s="54"/>
      <c r="DI327" s="54"/>
      <c r="DJ327" s="54"/>
      <c r="DK327" s="54"/>
      <c r="DL327" s="54"/>
      <c r="DM327" s="54"/>
      <c r="DN327" s="54"/>
      <c r="DO327" s="54"/>
      <c r="DP327" s="54"/>
      <c r="DQ327" s="54"/>
      <c r="DR327" s="54"/>
      <c r="DS327" s="54"/>
      <c r="DT327" s="54"/>
      <c r="DU327" s="54"/>
      <c r="DV327" s="54"/>
      <c r="DW327" s="54"/>
      <c r="DX327" s="54"/>
      <c r="DY327" s="54"/>
      <c r="DZ327" s="54"/>
      <c r="EA327" s="54"/>
      <c r="EB327" s="54"/>
      <c r="EC327" s="54"/>
      <c r="ED327" s="54"/>
      <c r="EE327" s="54"/>
      <c r="EF327" s="54"/>
      <c r="EG327" s="54"/>
      <c r="EH327" s="54"/>
      <c r="EI327" s="54"/>
      <c r="EJ327" s="54"/>
      <c r="EK327" s="54"/>
      <c r="EL327" s="54"/>
      <c r="EM327" s="54"/>
      <c r="EN327" s="54"/>
      <c r="EO327" s="54"/>
      <c r="EP327" s="54"/>
      <c r="EQ327" s="54"/>
      <c r="ER327" s="54"/>
      <c r="ES327" s="54"/>
      <c r="ET327" s="54"/>
      <c r="EU327" s="54"/>
      <c r="EV327" s="54"/>
      <c r="EW327" s="54"/>
      <c r="EX327" s="54"/>
      <c r="EY327" s="54"/>
      <c r="EZ327" s="54"/>
      <c r="FA327" s="54"/>
      <c r="FB327" s="54"/>
      <c r="FC327" s="54"/>
      <c r="FD327" s="54"/>
      <c r="FE327" s="54"/>
      <c r="FF327" s="54"/>
      <c r="FG327" s="54"/>
      <c r="FH327" s="54"/>
      <c r="FI327" s="54"/>
      <c r="FJ327" s="54"/>
      <c r="FK327" s="54"/>
      <c r="FL327" s="54"/>
      <c r="FM327" s="54"/>
      <c r="FN327" s="54"/>
      <c r="FO327" s="54"/>
      <c r="FP327" s="54"/>
      <c r="FQ327" s="54"/>
      <c r="FR327" s="54"/>
      <c r="FS327" s="54"/>
      <c r="FT327" s="54"/>
      <c r="FU327" s="54"/>
      <c r="FV327" s="54"/>
      <c r="FW327" s="54"/>
      <c r="FX327" s="54"/>
      <c r="FY327" s="54"/>
      <c r="FZ327" s="54"/>
      <c r="GA327" s="54"/>
      <c r="GB327" s="54"/>
      <c r="GC327" s="54"/>
      <c r="GD327" s="54"/>
      <c r="GE327" s="54"/>
      <c r="GF327" s="54"/>
      <c r="GG327" s="54"/>
      <c r="GH327" s="54"/>
      <c r="GI327" s="54"/>
      <c r="GJ327" s="54"/>
      <c r="GK327" s="54"/>
      <c r="GL327" s="54"/>
      <c r="GM327" s="54"/>
      <c r="GN327" s="54"/>
      <c r="GO327" s="54"/>
      <c r="GP327" s="54"/>
      <c r="GQ327" s="54"/>
      <c r="GR327" s="54"/>
      <c r="GS327" s="54"/>
      <c r="GT327" s="54"/>
      <c r="GU327" s="54"/>
      <c r="GV327" s="54"/>
      <c r="GW327" s="54"/>
      <c r="GX327" s="54"/>
      <c r="GY327" s="54"/>
      <c r="GZ327" s="54"/>
      <c r="HA327" s="54"/>
      <c r="HB327" s="54"/>
      <c r="HC327" s="54"/>
      <c r="HD327" s="54"/>
      <c r="HE327" s="54"/>
      <c r="HF327" s="54"/>
      <c r="HG327" s="54"/>
      <c r="HH327" s="54"/>
      <c r="HI327" s="54"/>
      <c r="HJ327" s="54"/>
      <c r="HK327" s="54"/>
      <c r="HL327" s="54"/>
      <c r="HM327" s="54"/>
      <c r="HN327" s="54"/>
      <c r="HO327" s="54"/>
      <c r="HP327" s="54"/>
      <c r="HQ327" s="54"/>
      <c r="HR327" s="54"/>
      <c r="HS327" s="54"/>
      <c r="HT327" s="54"/>
      <c r="HU327" s="54"/>
      <c r="HV327" s="54"/>
      <c r="HW327" s="54"/>
      <c r="HX327" s="54"/>
      <c r="HY327" s="54"/>
      <c r="HZ327" s="54"/>
      <c r="IA327" s="54"/>
      <c r="IB327" s="54"/>
      <c r="IC327" s="54"/>
      <c r="ID327" s="54"/>
      <c r="IE327" s="54"/>
      <c r="IF327" s="54"/>
      <c r="IG327" s="54"/>
      <c r="IH327" s="54"/>
      <c r="II327" s="54"/>
      <c r="IJ327" s="54"/>
      <c r="IK327" s="54"/>
      <c r="IL327" s="54"/>
      <c r="IM327" s="54"/>
      <c r="IN327" s="54"/>
      <c r="IO327" s="54"/>
      <c r="IP327" s="54"/>
      <c r="IQ327" s="54"/>
      <c r="IR327" s="54"/>
      <c r="IS327" s="54"/>
      <c r="IT327" s="54"/>
      <c r="IU327" s="54"/>
      <c r="IV327" s="54"/>
      <c r="IW327" s="54"/>
    </row>
    <row r="328" spans="1:257" s="3" customFormat="1">
      <c r="A328" s="55" t="s">
        <v>53</v>
      </c>
      <c r="B328" s="55"/>
      <c r="D328" s="6"/>
      <c r="E328" s="6"/>
      <c r="F328" s="6"/>
      <c r="G328" s="6"/>
      <c r="H328" s="6"/>
      <c r="I328" s="6"/>
      <c r="O328" s="32"/>
    </row>
    <row r="329" spans="1:257">
      <c r="A329" s="57" t="s">
        <v>260</v>
      </c>
      <c r="B329" s="57" t="s">
        <v>260</v>
      </c>
      <c r="C329" s="8" t="s">
        <v>442</v>
      </c>
      <c r="D329" s="9"/>
      <c r="E329" s="9">
        <v>188</v>
      </c>
      <c r="F329" s="9">
        <f>SUM(D329:E329)</f>
        <v>188</v>
      </c>
      <c r="G329" s="9">
        <v>470</v>
      </c>
      <c r="H329" s="9"/>
      <c r="I329" s="12" t="s">
        <v>395</v>
      </c>
      <c r="O329" s="32"/>
    </row>
    <row r="330" spans="1:257">
      <c r="A330" s="57" t="s">
        <v>398</v>
      </c>
      <c r="B330" s="57" t="s">
        <v>398</v>
      </c>
      <c r="C330" s="8" t="s">
        <v>92</v>
      </c>
      <c r="D330" s="9"/>
      <c r="E330" s="9">
        <v>18</v>
      </c>
      <c r="F330" s="9">
        <f t="shared" ref="F330:F332" si="55">SUM(D330:E330)</f>
        <v>18</v>
      </c>
      <c r="G330" s="9">
        <v>32</v>
      </c>
      <c r="H330" s="9"/>
      <c r="I330" s="12" t="s">
        <v>395</v>
      </c>
      <c r="O330" s="32"/>
    </row>
    <row r="331" spans="1:257">
      <c r="A331" s="57" t="s">
        <v>258</v>
      </c>
      <c r="B331" s="57" t="s">
        <v>258</v>
      </c>
      <c r="C331" s="8" t="s">
        <v>678</v>
      </c>
      <c r="D331" s="9"/>
      <c r="E331" s="9">
        <v>6137</v>
      </c>
      <c r="F331" s="9">
        <f t="shared" si="55"/>
        <v>6137</v>
      </c>
      <c r="G331" s="9"/>
      <c r="H331" s="9">
        <v>6137</v>
      </c>
      <c r="I331" s="12" t="s">
        <v>395</v>
      </c>
      <c r="J331" s="12"/>
      <c r="O331" s="32"/>
    </row>
    <row r="332" spans="1:257">
      <c r="A332" s="57" t="s">
        <v>399</v>
      </c>
      <c r="B332" s="57" t="s">
        <v>399</v>
      </c>
      <c r="C332" s="8" t="s">
        <v>137</v>
      </c>
      <c r="D332" s="9"/>
      <c r="E332" s="9">
        <v>1657</v>
      </c>
      <c r="F332" s="9">
        <f t="shared" si="55"/>
        <v>1657</v>
      </c>
      <c r="G332" s="9"/>
      <c r="H332" s="9">
        <v>1657</v>
      </c>
      <c r="I332" s="12" t="s">
        <v>395</v>
      </c>
      <c r="O332" s="32"/>
    </row>
    <row r="333" spans="1:257" s="3" customFormat="1">
      <c r="A333" s="58"/>
      <c r="B333" s="58"/>
      <c r="C333" s="13" t="s">
        <v>54</v>
      </c>
      <c r="D333" s="14">
        <f t="shared" ref="D333:G333" si="56">SUM(D329:D332)</f>
        <v>0</v>
      </c>
      <c r="E333" s="14">
        <f t="shared" si="56"/>
        <v>8000</v>
      </c>
      <c r="F333" s="14">
        <f t="shared" si="56"/>
        <v>8000</v>
      </c>
      <c r="G333" s="14">
        <f t="shared" si="56"/>
        <v>502</v>
      </c>
      <c r="H333" s="14">
        <f t="shared" ref="H333" si="57">SUM(H329:H332)</f>
        <v>7794</v>
      </c>
      <c r="I333" s="6"/>
      <c r="O333" s="32"/>
    </row>
    <row r="334" spans="1:257" s="3" customFormat="1">
      <c r="A334" s="55"/>
      <c r="B334" s="55"/>
      <c r="D334" s="6"/>
      <c r="E334" s="6"/>
      <c r="F334" s="6"/>
      <c r="G334" s="6"/>
      <c r="H334" s="6"/>
      <c r="I334" s="6"/>
      <c r="O334" s="32"/>
    </row>
    <row r="335" spans="1:257" s="3" customFormat="1">
      <c r="A335" s="55"/>
      <c r="B335" s="55"/>
      <c r="D335" s="6"/>
      <c r="E335" s="6"/>
      <c r="F335" s="6"/>
      <c r="G335" s="6"/>
      <c r="H335" s="6"/>
      <c r="I335" s="6"/>
      <c r="O335" s="32"/>
    </row>
    <row r="336" spans="1:257" s="1" customFormat="1">
      <c r="A336" s="54" t="s">
        <v>679</v>
      </c>
      <c r="B336" s="54"/>
      <c r="D336" s="5"/>
      <c r="E336" s="5"/>
      <c r="F336" s="5"/>
      <c r="G336" s="5"/>
      <c r="H336" s="5"/>
      <c r="I336" s="5"/>
      <c r="J336" s="21"/>
    </row>
    <row r="337" spans="1:257" s="1" customFormat="1">
      <c r="A337" s="54" t="s">
        <v>269</v>
      </c>
      <c r="B337" s="54"/>
      <c r="D337" s="5"/>
      <c r="E337" s="5"/>
      <c r="F337" s="5"/>
      <c r="G337" s="5"/>
      <c r="H337" s="5"/>
      <c r="I337" s="5"/>
      <c r="J337" s="21"/>
    </row>
    <row r="338" spans="1:257" s="18" customFormat="1">
      <c r="A338" s="65" t="s">
        <v>51</v>
      </c>
      <c r="B338" s="65"/>
      <c r="D338" s="19"/>
      <c r="E338" s="19"/>
      <c r="F338" s="19"/>
      <c r="G338" s="19"/>
      <c r="H338" s="19"/>
      <c r="I338" s="19"/>
      <c r="J338" s="21"/>
    </row>
    <row r="339" spans="1:257">
      <c r="A339" s="57" t="s">
        <v>504</v>
      </c>
      <c r="B339" s="57" t="s">
        <v>437</v>
      </c>
      <c r="C339" s="8" t="s">
        <v>438</v>
      </c>
      <c r="D339" s="9"/>
      <c r="E339" s="9"/>
      <c r="F339" s="9">
        <f>SUM(D339:E339)</f>
        <v>0</v>
      </c>
      <c r="G339" s="9"/>
      <c r="H339" s="9">
        <v>23228</v>
      </c>
      <c r="I339" s="12" t="s">
        <v>395</v>
      </c>
      <c r="J339" s="21"/>
    </row>
    <row r="340" spans="1:257" s="3" customFormat="1">
      <c r="A340" s="58"/>
      <c r="B340" s="58"/>
      <c r="C340" s="13" t="s">
        <v>52</v>
      </c>
      <c r="D340" s="14">
        <f t="shared" ref="D340:H340" si="58">SUM(D339:D339)</f>
        <v>0</v>
      </c>
      <c r="E340" s="14">
        <f t="shared" si="58"/>
        <v>0</v>
      </c>
      <c r="F340" s="14">
        <f t="shared" si="58"/>
        <v>0</v>
      </c>
      <c r="G340" s="14">
        <f t="shared" si="58"/>
        <v>0</v>
      </c>
      <c r="H340" s="14">
        <f t="shared" si="58"/>
        <v>23228</v>
      </c>
      <c r="I340" s="6"/>
      <c r="J340" s="4"/>
    </row>
    <row r="341" spans="1:257" s="3" customFormat="1">
      <c r="A341" s="55"/>
      <c r="B341" s="55"/>
      <c r="D341" s="6"/>
      <c r="E341" s="6"/>
      <c r="F341" s="6"/>
      <c r="G341" s="6"/>
      <c r="H341" s="6"/>
      <c r="I341" s="6"/>
      <c r="O341" s="32"/>
    </row>
    <row r="342" spans="1:257" s="1" customFormat="1">
      <c r="A342" s="54" t="s">
        <v>679</v>
      </c>
      <c r="B342" s="54"/>
      <c r="D342" s="5"/>
      <c r="E342" s="5"/>
      <c r="F342" s="5"/>
      <c r="G342" s="5"/>
      <c r="H342" s="5"/>
      <c r="I342" s="5"/>
      <c r="J342" s="21"/>
    </row>
    <row r="343" spans="1:257" ht="12.4" customHeight="1">
      <c r="A343" s="54" t="s">
        <v>269</v>
      </c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  <c r="AR343" s="54"/>
      <c r="AS343" s="54"/>
      <c r="AT343" s="54"/>
      <c r="AU343" s="54"/>
      <c r="AV343" s="54"/>
      <c r="AW343" s="54"/>
      <c r="AX343" s="54"/>
      <c r="AY343" s="54"/>
      <c r="AZ343" s="54"/>
      <c r="BA343" s="54"/>
      <c r="BB343" s="54"/>
      <c r="BC343" s="54"/>
      <c r="BD343" s="54"/>
      <c r="BE343" s="54"/>
      <c r="BF343" s="54"/>
      <c r="BG343" s="54"/>
      <c r="BH343" s="54"/>
      <c r="BI343" s="54"/>
      <c r="BJ343" s="54"/>
      <c r="BK343" s="54"/>
      <c r="BL343" s="54"/>
      <c r="BM343" s="54"/>
      <c r="BN343" s="54"/>
      <c r="BO343" s="54"/>
      <c r="BP343" s="54"/>
      <c r="BQ343" s="54"/>
      <c r="BR343" s="54"/>
      <c r="BS343" s="54"/>
      <c r="BT343" s="54"/>
      <c r="BU343" s="54"/>
      <c r="BV343" s="54"/>
      <c r="BW343" s="54"/>
      <c r="BX343" s="54"/>
      <c r="BY343" s="54"/>
      <c r="BZ343" s="54"/>
      <c r="CA343" s="54"/>
      <c r="CB343" s="54"/>
      <c r="CC343" s="54"/>
      <c r="CD343" s="54"/>
      <c r="CE343" s="54"/>
      <c r="CF343" s="54"/>
      <c r="CG343" s="54"/>
      <c r="CH343" s="54"/>
      <c r="CI343" s="54"/>
      <c r="CJ343" s="54"/>
      <c r="CK343" s="54"/>
      <c r="CL343" s="54"/>
      <c r="CM343" s="54"/>
      <c r="CN343" s="54"/>
      <c r="CO343" s="54"/>
      <c r="CP343" s="54"/>
      <c r="CQ343" s="54"/>
      <c r="CR343" s="54"/>
      <c r="CS343" s="54"/>
      <c r="CT343" s="54"/>
      <c r="CU343" s="54"/>
      <c r="CV343" s="54"/>
      <c r="CW343" s="54"/>
      <c r="CX343" s="54"/>
      <c r="CY343" s="54"/>
      <c r="CZ343" s="54"/>
      <c r="DA343" s="54"/>
      <c r="DB343" s="54"/>
      <c r="DC343" s="54"/>
      <c r="DD343" s="54"/>
      <c r="DE343" s="54"/>
      <c r="DF343" s="54"/>
      <c r="DG343" s="54"/>
      <c r="DH343" s="54"/>
      <c r="DI343" s="54"/>
      <c r="DJ343" s="54"/>
      <c r="DK343" s="54"/>
      <c r="DL343" s="54"/>
      <c r="DM343" s="54"/>
      <c r="DN343" s="54"/>
      <c r="DO343" s="54"/>
      <c r="DP343" s="54"/>
      <c r="DQ343" s="54"/>
      <c r="DR343" s="54"/>
      <c r="DS343" s="54"/>
      <c r="DT343" s="54"/>
      <c r="DU343" s="54"/>
      <c r="DV343" s="54"/>
      <c r="DW343" s="54"/>
      <c r="DX343" s="54"/>
      <c r="DY343" s="54"/>
      <c r="DZ343" s="54"/>
      <c r="EA343" s="54"/>
      <c r="EB343" s="54"/>
      <c r="EC343" s="54"/>
      <c r="ED343" s="54"/>
      <c r="EE343" s="54"/>
      <c r="EF343" s="54"/>
      <c r="EG343" s="54"/>
      <c r="EH343" s="54"/>
      <c r="EI343" s="54"/>
      <c r="EJ343" s="54"/>
      <c r="EK343" s="54"/>
      <c r="EL343" s="54"/>
      <c r="EM343" s="54"/>
      <c r="EN343" s="54"/>
      <c r="EO343" s="54"/>
      <c r="EP343" s="54"/>
      <c r="EQ343" s="54"/>
      <c r="ER343" s="54"/>
      <c r="ES343" s="54"/>
      <c r="ET343" s="54"/>
      <c r="EU343" s="54"/>
      <c r="EV343" s="54"/>
      <c r="EW343" s="54"/>
      <c r="EX343" s="54"/>
      <c r="EY343" s="54"/>
      <c r="EZ343" s="54"/>
      <c r="FA343" s="54"/>
      <c r="FB343" s="54"/>
      <c r="FC343" s="54"/>
      <c r="FD343" s="54"/>
      <c r="FE343" s="54"/>
      <c r="FF343" s="54"/>
      <c r="FG343" s="54"/>
      <c r="FH343" s="54"/>
      <c r="FI343" s="54"/>
      <c r="FJ343" s="54"/>
      <c r="FK343" s="54"/>
      <c r="FL343" s="54"/>
      <c r="FM343" s="54"/>
      <c r="FN343" s="54"/>
      <c r="FO343" s="54"/>
      <c r="FP343" s="54"/>
      <c r="FQ343" s="54"/>
      <c r="FR343" s="54"/>
      <c r="FS343" s="54"/>
      <c r="FT343" s="54"/>
      <c r="FU343" s="54"/>
      <c r="FV343" s="54"/>
      <c r="FW343" s="54"/>
      <c r="FX343" s="54"/>
      <c r="FY343" s="54"/>
      <c r="FZ343" s="54"/>
      <c r="GA343" s="54"/>
      <c r="GB343" s="54"/>
      <c r="GC343" s="54"/>
      <c r="GD343" s="54"/>
      <c r="GE343" s="54"/>
      <c r="GF343" s="54"/>
      <c r="GG343" s="54"/>
      <c r="GH343" s="54"/>
      <c r="GI343" s="54"/>
      <c r="GJ343" s="54"/>
      <c r="GK343" s="54"/>
      <c r="GL343" s="54"/>
      <c r="GM343" s="54"/>
      <c r="GN343" s="54"/>
      <c r="GO343" s="54"/>
      <c r="GP343" s="54"/>
      <c r="GQ343" s="54"/>
      <c r="GR343" s="54"/>
      <c r="GS343" s="54"/>
      <c r="GT343" s="54"/>
      <c r="GU343" s="54"/>
      <c r="GV343" s="54"/>
      <c r="GW343" s="54"/>
      <c r="GX343" s="54"/>
      <c r="GY343" s="54"/>
      <c r="GZ343" s="54"/>
      <c r="HA343" s="54"/>
      <c r="HB343" s="54"/>
      <c r="HC343" s="54"/>
      <c r="HD343" s="54"/>
      <c r="HE343" s="54"/>
      <c r="HF343" s="54"/>
      <c r="HG343" s="54"/>
      <c r="HH343" s="54"/>
      <c r="HI343" s="54"/>
      <c r="HJ343" s="54"/>
      <c r="HK343" s="54"/>
      <c r="HL343" s="54"/>
      <c r="HM343" s="54"/>
      <c r="HN343" s="54"/>
      <c r="HO343" s="54"/>
      <c r="HP343" s="54"/>
      <c r="HQ343" s="54"/>
      <c r="HR343" s="54"/>
      <c r="HS343" s="54"/>
      <c r="HT343" s="54"/>
      <c r="HU343" s="54"/>
      <c r="HV343" s="54"/>
      <c r="HW343" s="54"/>
      <c r="HX343" s="54"/>
      <c r="HY343" s="54"/>
      <c r="HZ343" s="54"/>
      <c r="IA343" s="54"/>
      <c r="IB343" s="54"/>
      <c r="IC343" s="54"/>
      <c r="ID343" s="54"/>
      <c r="IE343" s="54"/>
      <c r="IF343" s="54"/>
      <c r="IG343" s="54"/>
      <c r="IH343" s="54"/>
      <c r="II343" s="54"/>
      <c r="IJ343" s="54"/>
      <c r="IK343" s="54"/>
      <c r="IL343" s="54"/>
      <c r="IM343" s="54"/>
      <c r="IN343" s="54"/>
      <c r="IO343" s="54"/>
      <c r="IP343" s="54"/>
      <c r="IQ343" s="54"/>
      <c r="IR343" s="54"/>
      <c r="IS343" s="54"/>
      <c r="IT343" s="54"/>
      <c r="IU343" s="54"/>
      <c r="IV343" s="54"/>
      <c r="IW343" s="54"/>
    </row>
    <row r="344" spans="1:257" s="3" customFormat="1">
      <c r="A344" s="55" t="s">
        <v>53</v>
      </c>
      <c r="B344" s="55"/>
      <c r="D344" s="6"/>
      <c r="E344" s="6"/>
      <c r="F344" s="6"/>
      <c r="G344" s="6"/>
      <c r="H344" s="6"/>
      <c r="I344" s="6"/>
      <c r="O344" s="32"/>
    </row>
    <row r="345" spans="1:257">
      <c r="A345" s="57" t="s">
        <v>258</v>
      </c>
      <c r="B345" s="57" t="s">
        <v>258</v>
      </c>
      <c r="C345" s="8" t="s">
        <v>678</v>
      </c>
      <c r="D345" s="9"/>
      <c r="E345" s="9"/>
      <c r="F345" s="9">
        <f t="shared" ref="F345:F346" si="59">SUM(D345:E345)</f>
        <v>0</v>
      </c>
      <c r="G345" s="9"/>
      <c r="H345" s="9">
        <v>18290</v>
      </c>
      <c r="I345" s="12" t="s">
        <v>395</v>
      </c>
      <c r="J345" s="12"/>
      <c r="O345" s="32"/>
    </row>
    <row r="346" spans="1:257">
      <c r="A346" s="57" t="s">
        <v>399</v>
      </c>
      <c r="B346" s="57" t="s">
        <v>399</v>
      </c>
      <c r="C346" s="8" t="s">
        <v>137</v>
      </c>
      <c r="D346" s="9"/>
      <c r="E346" s="9"/>
      <c r="F346" s="9">
        <f t="shared" si="59"/>
        <v>0</v>
      </c>
      <c r="G346" s="9"/>
      <c r="H346" s="9">
        <v>4938</v>
      </c>
      <c r="I346" s="12" t="s">
        <v>395</v>
      </c>
      <c r="O346" s="32"/>
    </row>
    <row r="347" spans="1:257" s="3" customFormat="1">
      <c r="A347" s="58"/>
      <c r="B347" s="58"/>
      <c r="C347" s="13" t="s">
        <v>54</v>
      </c>
      <c r="D347" s="14">
        <f>SUM(D345:D346)</f>
        <v>0</v>
      </c>
      <c r="E347" s="14">
        <f>SUM(E345:E346)</f>
        <v>0</v>
      </c>
      <c r="F347" s="14">
        <f>SUM(F345:F346)</f>
        <v>0</v>
      </c>
      <c r="G347" s="14">
        <f>SUM(G345:G346)</f>
        <v>0</v>
      </c>
      <c r="H347" s="14">
        <f>SUM(H345:H346)</f>
        <v>23228</v>
      </c>
      <c r="I347" s="6"/>
      <c r="O347" s="32"/>
    </row>
    <row r="348" spans="1:257" s="3" customFormat="1">
      <c r="A348" s="55"/>
      <c r="B348" s="55"/>
      <c r="D348" s="6"/>
      <c r="E348" s="6"/>
      <c r="F348" s="6"/>
      <c r="G348" s="6"/>
      <c r="H348" s="6"/>
      <c r="I348" s="6"/>
      <c r="O348" s="32"/>
    </row>
    <row r="349" spans="1:257" s="3" customFormat="1">
      <c r="A349" s="55"/>
      <c r="B349" s="55"/>
      <c r="D349" s="6"/>
      <c r="E349" s="6"/>
      <c r="F349" s="6"/>
      <c r="G349" s="6"/>
      <c r="H349" s="6"/>
      <c r="I349" s="6"/>
      <c r="O349" s="32"/>
    </row>
    <row r="350" spans="1:257" s="1" customFormat="1" ht="35.25" customHeight="1">
      <c r="A350" s="54"/>
      <c r="B350" s="54"/>
      <c r="D350" s="41" t="s">
        <v>599</v>
      </c>
      <c r="E350" s="41" t="s">
        <v>600</v>
      </c>
      <c r="F350" s="41" t="s">
        <v>601</v>
      </c>
      <c r="G350" s="41" t="s">
        <v>602</v>
      </c>
      <c r="H350" s="41" t="s">
        <v>653</v>
      </c>
      <c r="I350" s="110"/>
      <c r="K350" s="3"/>
      <c r="L350" s="3"/>
      <c r="M350" s="3"/>
      <c r="N350" s="2"/>
    </row>
    <row r="351" spans="1:257" s="1" customFormat="1">
      <c r="A351" s="54" t="s">
        <v>348</v>
      </c>
      <c r="B351" s="54"/>
      <c r="D351" s="5"/>
      <c r="E351" s="5"/>
      <c r="F351" s="5"/>
      <c r="G351" s="5"/>
      <c r="H351" s="5"/>
      <c r="I351" s="5"/>
      <c r="L351" s="2"/>
      <c r="O351" s="32"/>
    </row>
    <row r="352" spans="1:257" s="1" customFormat="1">
      <c r="A352" s="54" t="s">
        <v>269</v>
      </c>
      <c r="B352" s="54"/>
      <c r="D352" s="5"/>
      <c r="E352" s="5"/>
      <c r="F352" s="5"/>
      <c r="G352" s="5"/>
      <c r="H352" s="5"/>
      <c r="I352" s="5"/>
      <c r="L352" s="2"/>
      <c r="O352" s="32"/>
    </row>
    <row r="353" spans="1:257" s="1" customFormat="1" ht="11.1" customHeight="1">
      <c r="A353" s="55" t="s">
        <v>53</v>
      </c>
      <c r="B353" s="55"/>
      <c r="D353" s="5"/>
      <c r="E353" s="5"/>
      <c r="F353" s="5"/>
      <c r="G353" s="5"/>
      <c r="H353" s="5"/>
      <c r="I353" s="5"/>
      <c r="L353" s="2"/>
      <c r="O353" s="32"/>
    </row>
    <row r="354" spans="1:257" ht="11.1" customHeight="1">
      <c r="A354" s="57" t="s">
        <v>407</v>
      </c>
      <c r="B354" s="57" t="s">
        <v>407</v>
      </c>
      <c r="C354" s="8" t="s">
        <v>454</v>
      </c>
      <c r="D354" s="9">
        <v>100</v>
      </c>
      <c r="E354" s="9"/>
      <c r="F354" s="9">
        <f>SUM(D354:E354)</f>
        <v>100</v>
      </c>
      <c r="G354" s="9"/>
      <c r="H354" s="9">
        <v>100</v>
      </c>
      <c r="I354" s="12" t="s">
        <v>395</v>
      </c>
      <c r="O354" s="32"/>
    </row>
    <row r="355" spans="1:257" ht="11.1" customHeight="1">
      <c r="A355" s="57" t="s">
        <v>398</v>
      </c>
      <c r="B355" s="57" t="s">
        <v>398</v>
      </c>
      <c r="C355" s="8" t="s">
        <v>92</v>
      </c>
      <c r="D355" s="9">
        <v>27</v>
      </c>
      <c r="E355" s="9"/>
      <c r="F355" s="9">
        <f>SUM(D355:E355)</f>
        <v>27</v>
      </c>
      <c r="G355" s="9"/>
      <c r="H355" s="9">
        <v>27</v>
      </c>
      <c r="I355" s="12" t="s">
        <v>395</v>
      </c>
      <c r="O355" s="32"/>
    </row>
    <row r="356" spans="1:257" s="3" customFormat="1" ht="11.1" customHeight="1">
      <c r="A356" s="58"/>
      <c r="B356" s="58"/>
      <c r="C356" s="13" t="s">
        <v>54</v>
      </c>
      <c r="D356" s="14">
        <f t="shared" ref="D356:F356" si="60">SUM(D354:D355)</f>
        <v>127</v>
      </c>
      <c r="E356" s="14">
        <f t="shared" si="60"/>
        <v>0</v>
      </c>
      <c r="F356" s="14">
        <f t="shared" si="60"/>
        <v>127</v>
      </c>
      <c r="G356" s="14">
        <f t="shared" ref="G356:H356" si="61">SUM(G354:G355)</f>
        <v>0</v>
      </c>
      <c r="H356" s="14">
        <f t="shared" si="61"/>
        <v>127</v>
      </c>
      <c r="I356" s="6"/>
      <c r="O356" s="32"/>
    </row>
    <row r="357" spans="1:257" s="3" customFormat="1" ht="12.75" customHeight="1">
      <c r="A357" s="55"/>
      <c r="B357" s="55"/>
      <c r="D357" s="6"/>
      <c r="E357" s="6"/>
      <c r="F357" s="6"/>
      <c r="G357" s="6"/>
      <c r="H357" s="6"/>
      <c r="I357" s="6"/>
      <c r="O357" s="32"/>
    </row>
    <row r="358" spans="1:257" s="3" customFormat="1" ht="12.75" customHeight="1">
      <c r="A358" s="55"/>
      <c r="B358" s="55"/>
      <c r="D358" s="6"/>
      <c r="E358" s="6"/>
      <c r="F358" s="6"/>
      <c r="G358" s="6"/>
      <c r="H358" s="6"/>
      <c r="I358" s="6"/>
      <c r="O358" s="32"/>
    </row>
    <row r="359" spans="1:257" s="1" customFormat="1">
      <c r="A359" s="54" t="s">
        <v>274</v>
      </c>
      <c r="B359" s="54"/>
      <c r="D359" s="5"/>
      <c r="E359" s="5"/>
      <c r="F359" s="5"/>
      <c r="G359" s="5"/>
      <c r="H359" s="5"/>
      <c r="I359" s="5"/>
      <c r="L359" s="2"/>
      <c r="O359" s="32"/>
    </row>
    <row r="360" spans="1:257" s="1" customFormat="1">
      <c r="A360" s="54" t="s">
        <v>269</v>
      </c>
      <c r="B360" s="54"/>
      <c r="D360" s="5"/>
      <c r="E360" s="5"/>
      <c r="F360" s="5"/>
      <c r="G360" s="5"/>
      <c r="H360" s="5"/>
      <c r="I360" s="5"/>
      <c r="L360" s="2"/>
      <c r="O360" s="32"/>
    </row>
    <row r="361" spans="1:257" s="1" customFormat="1" ht="11.1" customHeight="1">
      <c r="A361" s="55" t="s">
        <v>53</v>
      </c>
      <c r="B361" s="55"/>
      <c r="D361" s="5"/>
      <c r="E361" s="5"/>
      <c r="F361" s="5"/>
      <c r="G361" s="5"/>
      <c r="H361" s="5"/>
      <c r="I361" s="5"/>
      <c r="L361" s="2"/>
      <c r="O361" s="32"/>
    </row>
    <row r="362" spans="1:257" ht="11.1" customHeight="1">
      <c r="A362" s="57" t="s">
        <v>259</v>
      </c>
      <c r="B362" s="57" t="s">
        <v>259</v>
      </c>
      <c r="C362" s="8" t="s">
        <v>60</v>
      </c>
      <c r="D362" s="9">
        <v>3200</v>
      </c>
      <c r="E362" s="9"/>
      <c r="F362" s="9">
        <f>SUM(D362:E362)</f>
        <v>3200</v>
      </c>
      <c r="G362" s="9">
        <v>2769</v>
      </c>
      <c r="H362" s="9">
        <v>3200</v>
      </c>
      <c r="I362" s="12" t="s">
        <v>395</v>
      </c>
      <c r="O362" s="32"/>
    </row>
    <row r="363" spans="1:257" ht="11.1" customHeight="1">
      <c r="A363" s="57" t="s">
        <v>263</v>
      </c>
      <c r="B363" s="57" t="s">
        <v>263</v>
      </c>
      <c r="C363" s="8" t="s">
        <v>225</v>
      </c>
      <c r="D363" s="9">
        <v>900</v>
      </c>
      <c r="E363" s="9"/>
      <c r="F363" s="9">
        <f t="shared" ref="F363:F364" si="62">SUM(D363:E363)</f>
        <v>900</v>
      </c>
      <c r="G363" s="9">
        <v>818</v>
      </c>
      <c r="H363" s="9">
        <v>900</v>
      </c>
      <c r="I363" s="12" t="s">
        <v>395</v>
      </c>
      <c r="J363" s="10" t="s">
        <v>566</v>
      </c>
      <c r="O363" s="32"/>
    </row>
    <row r="364" spans="1:257" ht="11.1" customHeight="1">
      <c r="A364" s="57" t="s">
        <v>398</v>
      </c>
      <c r="B364" s="57" t="s">
        <v>398</v>
      </c>
      <c r="C364" s="8" t="s">
        <v>56</v>
      </c>
      <c r="D364" s="9">
        <v>1107</v>
      </c>
      <c r="E364" s="9"/>
      <c r="F364" s="9">
        <f t="shared" si="62"/>
        <v>1107</v>
      </c>
      <c r="G364" s="9">
        <v>909</v>
      </c>
      <c r="H364" s="9">
        <v>1107</v>
      </c>
      <c r="I364" s="12" t="s">
        <v>395</v>
      </c>
      <c r="J364" s="12"/>
      <c r="K364" s="12"/>
      <c r="O364" s="32"/>
    </row>
    <row r="365" spans="1:257" s="3" customFormat="1" ht="11.1" customHeight="1">
      <c r="A365" s="58"/>
      <c r="B365" s="58"/>
      <c r="C365" s="13" t="s">
        <v>54</v>
      </c>
      <c r="D365" s="14">
        <f t="shared" ref="D365:F365" si="63">SUM(D362:D364)</f>
        <v>5207</v>
      </c>
      <c r="E365" s="14">
        <f t="shared" si="63"/>
        <v>0</v>
      </c>
      <c r="F365" s="14">
        <f t="shared" si="63"/>
        <v>5207</v>
      </c>
      <c r="G365" s="14">
        <f t="shared" ref="G365:H365" si="64">SUM(G362:G364)</f>
        <v>4496</v>
      </c>
      <c r="H365" s="14">
        <f t="shared" si="64"/>
        <v>5207</v>
      </c>
      <c r="I365" s="6"/>
      <c r="O365" s="32"/>
    </row>
    <row r="366" spans="1:257" s="3" customFormat="1" ht="11.1" customHeight="1">
      <c r="A366" s="55"/>
      <c r="B366" s="55"/>
      <c r="D366" s="6"/>
      <c r="E366" s="6"/>
      <c r="F366" s="6"/>
      <c r="G366" s="6"/>
      <c r="H366" s="6"/>
      <c r="I366" s="6"/>
      <c r="O366" s="32"/>
    </row>
    <row r="367" spans="1:257" s="3" customFormat="1" ht="11.1" customHeight="1">
      <c r="A367" s="55"/>
      <c r="B367" s="55"/>
      <c r="D367" s="6"/>
      <c r="E367" s="6"/>
      <c r="F367" s="6"/>
      <c r="G367" s="6"/>
      <c r="H367" s="6"/>
      <c r="I367" s="6"/>
      <c r="O367" s="32"/>
    </row>
    <row r="368" spans="1:257" s="3" customFormat="1" ht="12.4" customHeight="1">
      <c r="A368" s="54" t="s">
        <v>356</v>
      </c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  <c r="AR368" s="54"/>
      <c r="AS368" s="54"/>
      <c r="AT368" s="54"/>
      <c r="AU368" s="54"/>
      <c r="AV368" s="54"/>
      <c r="AW368" s="54"/>
      <c r="AX368" s="54"/>
      <c r="AY368" s="54"/>
      <c r="AZ368" s="54"/>
      <c r="BA368" s="54"/>
      <c r="BB368" s="54"/>
      <c r="BC368" s="54"/>
      <c r="BD368" s="54"/>
      <c r="BE368" s="54"/>
      <c r="BF368" s="54"/>
      <c r="BG368" s="54"/>
      <c r="BH368" s="54"/>
      <c r="BI368" s="54"/>
      <c r="BJ368" s="54"/>
      <c r="BK368" s="54"/>
      <c r="BL368" s="54"/>
      <c r="BM368" s="54"/>
      <c r="BN368" s="54"/>
      <c r="BO368" s="54"/>
      <c r="BP368" s="54"/>
      <c r="BQ368" s="54"/>
      <c r="BR368" s="54"/>
      <c r="BS368" s="54"/>
      <c r="BT368" s="54"/>
      <c r="BU368" s="54"/>
      <c r="BV368" s="54"/>
      <c r="BW368" s="54"/>
      <c r="BX368" s="54"/>
      <c r="BY368" s="54"/>
      <c r="BZ368" s="54"/>
      <c r="CA368" s="54"/>
      <c r="CB368" s="54"/>
      <c r="CC368" s="54"/>
      <c r="CD368" s="54"/>
      <c r="CE368" s="54"/>
      <c r="CF368" s="54"/>
      <c r="CG368" s="54"/>
      <c r="CH368" s="54"/>
      <c r="CI368" s="54"/>
      <c r="CJ368" s="54"/>
      <c r="CK368" s="54"/>
      <c r="CL368" s="54"/>
      <c r="CM368" s="54"/>
      <c r="CN368" s="54"/>
      <c r="CO368" s="54"/>
      <c r="CP368" s="54"/>
      <c r="CQ368" s="54"/>
      <c r="CR368" s="54"/>
      <c r="CS368" s="54"/>
      <c r="CT368" s="54"/>
      <c r="CU368" s="54"/>
      <c r="CV368" s="54"/>
      <c r="CW368" s="54"/>
      <c r="CX368" s="54"/>
      <c r="CY368" s="54"/>
      <c r="CZ368" s="54"/>
      <c r="DA368" s="54"/>
      <c r="DB368" s="54"/>
      <c r="DC368" s="54"/>
      <c r="DD368" s="54"/>
      <c r="DE368" s="54"/>
      <c r="DF368" s="54"/>
      <c r="DG368" s="54"/>
      <c r="DH368" s="54"/>
      <c r="DI368" s="54"/>
      <c r="DJ368" s="54"/>
      <c r="DK368" s="54"/>
      <c r="DL368" s="54"/>
      <c r="DM368" s="54"/>
      <c r="DN368" s="54"/>
      <c r="DO368" s="54"/>
      <c r="DP368" s="54"/>
      <c r="DQ368" s="54"/>
      <c r="DR368" s="54"/>
      <c r="DS368" s="54"/>
      <c r="DT368" s="54"/>
      <c r="DU368" s="54"/>
      <c r="DV368" s="54"/>
      <c r="DW368" s="54"/>
      <c r="DX368" s="54"/>
      <c r="DY368" s="54"/>
      <c r="DZ368" s="54"/>
      <c r="EA368" s="54"/>
      <c r="EB368" s="54"/>
      <c r="EC368" s="54"/>
      <c r="ED368" s="54"/>
      <c r="EE368" s="54"/>
      <c r="EF368" s="54"/>
      <c r="EG368" s="54"/>
      <c r="EH368" s="54"/>
      <c r="EI368" s="54"/>
      <c r="EJ368" s="54"/>
      <c r="EK368" s="54"/>
      <c r="EL368" s="54"/>
      <c r="EM368" s="54"/>
      <c r="EN368" s="54"/>
      <c r="EO368" s="54"/>
      <c r="EP368" s="54"/>
      <c r="EQ368" s="54"/>
      <c r="ER368" s="54"/>
      <c r="ES368" s="54"/>
      <c r="ET368" s="54"/>
      <c r="EU368" s="54"/>
      <c r="EV368" s="54"/>
      <c r="EW368" s="54"/>
      <c r="EX368" s="54"/>
      <c r="EY368" s="54"/>
      <c r="EZ368" s="54"/>
      <c r="FA368" s="54"/>
      <c r="FB368" s="54"/>
      <c r="FC368" s="54"/>
      <c r="FD368" s="54"/>
      <c r="FE368" s="54"/>
      <c r="FF368" s="54"/>
      <c r="FG368" s="54"/>
      <c r="FH368" s="54"/>
      <c r="FI368" s="54"/>
      <c r="FJ368" s="54"/>
      <c r="FK368" s="54"/>
      <c r="FL368" s="54"/>
      <c r="FM368" s="54"/>
      <c r="FN368" s="54"/>
      <c r="FO368" s="54"/>
      <c r="FP368" s="54"/>
      <c r="FQ368" s="54"/>
      <c r="FR368" s="54"/>
      <c r="FS368" s="54"/>
      <c r="FT368" s="54"/>
      <c r="FU368" s="54"/>
      <c r="FV368" s="54"/>
      <c r="FW368" s="54"/>
      <c r="FX368" s="54"/>
      <c r="FY368" s="54"/>
      <c r="FZ368" s="54"/>
      <c r="GA368" s="54"/>
      <c r="GB368" s="54"/>
      <c r="GC368" s="54"/>
      <c r="GD368" s="54"/>
      <c r="GE368" s="54"/>
      <c r="GF368" s="54"/>
      <c r="GG368" s="54"/>
      <c r="GH368" s="54"/>
      <c r="GI368" s="54"/>
      <c r="GJ368" s="54"/>
      <c r="GK368" s="54"/>
      <c r="GL368" s="54"/>
      <c r="GM368" s="54"/>
      <c r="GN368" s="54"/>
      <c r="GO368" s="54"/>
      <c r="GP368" s="54"/>
      <c r="GQ368" s="54"/>
      <c r="GR368" s="54"/>
      <c r="GS368" s="54"/>
      <c r="GT368" s="54"/>
      <c r="GU368" s="54"/>
      <c r="GV368" s="54"/>
      <c r="GW368" s="54"/>
      <c r="GX368" s="54"/>
      <c r="GY368" s="54"/>
      <c r="GZ368" s="54"/>
      <c r="HA368" s="54"/>
      <c r="HB368" s="54"/>
      <c r="HC368" s="54"/>
      <c r="HD368" s="54"/>
      <c r="HE368" s="54"/>
      <c r="HF368" s="54"/>
      <c r="HG368" s="54"/>
      <c r="HH368" s="54"/>
      <c r="HI368" s="54"/>
      <c r="HJ368" s="54"/>
      <c r="HK368" s="54"/>
      <c r="HL368" s="54"/>
      <c r="HM368" s="54"/>
      <c r="HN368" s="54"/>
      <c r="HO368" s="54"/>
      <c r="HP368" s="54"/>
      <c r="HQ368" s="54"/>
      <c r="HR368" s="54"/>
      <c r="HS368" s="54"/>
      <c r="HT368" s="54"/>
      <c r="HU368" s="54"/>
      <c r="HV368" s="54"/>
      <c r="HW368" s="54"/>
      <c r="HX368" s="54"/>
      <c r="HY368" s="54"/>
      <c r="HZ368" s="54"/>
      <c r="IA368" s="54"/>
      <c r="IB368" s="54"/>
      <c r="IC368" s="54"/>
      <c r="ID368" s="54"/>
      <c r="IE368" s="54"/>
      <c r="IF368" s="54"/>
      <c r="IG368" s="54"/>
      <c r="IH368" s="54"/>
      <c r="II368" s="54"/>
      <c r="IJ368" s="54"/>
      <c r="IK368" s="54"/>
      <c r="IL368" s="54"/>
      <c r="IM368" s="54"/>
      <c r="IN368" s="54"/>
      <c r="IO368" s="54"/>
      <c r="IP368" s="54"/>
      <c r="IQ368" s="54"/>
      <c r="IR368" s="54"/>
      <c r="IS368" s="54"/>
      <c r="IT368" s="54"/>
      <c r="IU368" s="54"/>
      <c r="IV368" s="54"/>
      <c r="IW368" s="54"/>
    </row>
    <row r="369" spans="1:257" ht="12.4" customHeight="1">
      <c r="A369" s="54" t="s">
        <v>269</v>
      </c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  <c r="AR369" s="54"/>
      <c r="AS369" s="54"/>
      <c r="AT369" s="54"/>
      <c r="AU369" s="54"/>
      <c r="AV369" s="54"/>
      <c r="AW369" s="54"/>
      <c r="AX369" s="54"/>
      <c r="AY369" s="54"/>
      <c r="AZ369" s="54"/>
      <c r="BA369" s="54"/>
      <c r="BB369" s="54"/>
      <c r="BC369" s="54"/>
      <c r="BD369" s="54"/>
      <c r="BE369" s="54"/>
      <c r="BF369" s="54"/>
      <c r="BG369" s="54"/>
      <c r="BH369" s="54"/>
      <c r="BI369" s="54"/>
      <c r="BJ369" s="54"/>
      <c r="BK369" s="54"/>
      <c r="BL369" s="54"/>
      <c r="BM369" s="54"/>
      <c r="BN369" s="54"/>
      <c r="BO369" s="54"/>
      <c r="BP369" s="54"/>
      <c r="BQ369" s="54"/>
      <c r="BR369" s="54"/>
      <c r="BS369" s="54"/>
      <c r="BT369" s="54"/>
      <c r="BU369" s="54"/>
      <c r="BV369" s="54"/>
      <c r="BW369" s="54"/>
      <c r="BX369" s="54"/>
      <c r="BY369" s="54"/>
      <c r="BZ369" s="54"/>
      <c r="CA369" s="54"/>
      <c r="CB369" s="54"/>
      <c r="CC369" s="54"/>
      <c r="CD369" s="54"/>
      <c r="CE369" s="54"/>
      <c r="CF369" s="54"/>
      <c r="CG369" s="54"/>
      <c r="CH369" s="54"/>
      <c r="CI369" s="54"/>
      <c r="CJ369" s="54"/>
      <c r="CK369" s="54"/>
      <c r="CL369" s="54"/>
      <c r="CM369" s="54"/>
      <c r="CN369" s="54"/>
      <c r="CO369" s="54"/>
      <c r="CP369" s="54"/>
      <c r="CQ369" s="54"/>
      <c r="CR369" s="54"/>
      <c r="CS369" s="54"/>
      <c r="CT369" s="54"/>
      <c r="CU369" s="54"/>
      <c r="CV369" s="54"/>
      <c r="CW369" s="54"/>
      <c r="CX369" s="54"/>
      <c r="CY369" s="54"/>
      <c r="CZ369" s="54"/>
      <c r="DA369" s="54"/>
      <c r="DB369" s="54"/>
      <c r="DC369" s="54"/>
      <c r="DD369" s="54"/>
      <c r="DE369" s="54"/>
      <c r="DF369" s="54"/>
      <c r="DG369" s="54"/>
      <c r="DH369" s="54"/>
      <c r="DI369" s="54"/>
      <c r="DJ369" s="54"/>
      <c r="DK369" s="54"/>
      <c r="DL369" s="54"/>
      <c r="DM369" s="54"/>
      <c r="DN369" s="54"/>
      <c r="DO369" s="54"/>
      <c r="DP369" s="54"/>
      <c r="DQ369" s="54"/>
      <c r="DR369" s="54"/>
      <c r="DS369" s="54"/>
      <c r="DT369" s="54"/>
      <c r="DU369" s="54"/>
      <c r="DV369" s="54"/>
      <c r="DW369" s="54"/>
      <c r="DX369" s="54"/>
      <c r="DY369" s="54"/>
      <c r="DZ369" s="54"/>
      <c r="EA369" s="54"/>
      <c r="EB369" s="54"/>
      <c r="EC369" s="54"/>
      <c r="ED369" s="54"/>
      <c r="EE369" s="54"/>
      <c r="EF369" s="54"/>
      <c r="EG369" s="54"/>
      <c r="EH369" s="54"/>
      <c r="EI369" s="54"/>
      <c r="EJ369" s="54"/>
      <c r="EK369" s="54"/>
      <c r="EL369" s="54"/>
      <c r="EM369" s="54"/>
      <c r="EN369" s="54"/>
      <c r="EO369" s="54"/>
      <c r="EP369" s="54"/>
      <c r="EQ369" s="54"/>
      <c r="ER369" s="54"/>
      <c r="ES369" s="54"/>
      <c r="ET369" s="54"/>
      <c r="EU369" s="54"/>
      <c r="EV369" s="54"/>
      <c r="EW369" s="54"/>
      <c r="EX369" s="54"/>
      <c r="EY369" s="54"/>
      <c r="EZ369" s="54"/>
      <c r="FA369" s="54"/>
      <c r="FB369" s="54"/>
      <c r="FC369" s="54"/>
      <c r="FD369" s="54"/>
      <c r="FE369" s="54"/>
      <c r="FF369" s="54"/>
      <c r="FG369" s="54"/>
      <c r="FH369" s="54"/>
      <c r="FI369" s="54"/>
      <c r="FJ369" s="54"/>
      <c r="FK369" s="54"/>
      <c r="FL369" s="54"/>
      <c r="FM369" s="54"/>
      <c r="FN369" s="54"/>
      <c r="FO369" s="54"/>
      <c r="FP369" s="54"/>
      <c r="FQ369" s="54"/>
      <c r="FR369" s="54"/>
      <c r="FS369" s="54"/>
      <c r="FT369" s="54"/>
      <c r="FU369" s="54"/>
      <c r="FV369" s="54"/>
      <c r="FW369" s="54"/>
      <c r="FX369" s="54"/>
      <c r="FY369" s="54"/>
      <c r="FZ369" s="54"/>
      <c r="GA369" s="54"/>
      <c r="GB369" s="54"/>
      <c r="GC369" s="54"/>
      <c r="GD369" s="54"/>
      <c r="GE369" s="54"/>
      <c r="GF369" s="54"/>
      <c r="GG369" s="54"/>
      <c r="GH369" s="54"/>
      <c r="GI369" s="54"/>
      <c r="GJ369" s="54"/>
      <c r="GK369" s="54"/>
      <c r="GL369" s="54"/>
      <c r="GM369" s="54"/>
      <c r="GN369" s="54"/>
      <c r="GO369" s="54"/>
      <c r="GP369" s="54"/>
      <c r="GQ369" s="54"/>
      <c r="GR369" s="54"/>
      <c r="GS369" s="54"/>
      <c r="GT369" s="54"/>
      <c r="GU369" s="54"/>
      <c r="GV369" s="54"/>
      <c r="GW369" s="54"/>
      <c r="GX369" s="54"/>
      <c r="GY369" s="54"/>
      <c r="GZ369" s="54"/>
      <c r="HA369" s="54"/>
      <c r="HB369" s="54"/>
      <c r="HC369" s="54"/>
      <c r="HD369" s="54"/>
      <c r="HE369" s="54"/>
      <c r="HF369" s="54"/>
      <c r="HG369" s="54"/>
      <c r="HH369" s="54"/>
      <c r="HI369" s="54"/>
      <c r="HJ369" s="54"/>
      <c r="HK369" s="54"/>
      <c r="HL369" s="54"/>
      <c r="HM369" s="54"/>
      <c r="HN369" s="54"/>
      <c r="HO369" s="54"/>
      <c r="HP369" s="54"/>
      <c r="HQ369" s="54"/>
      <c r="HR369" s="54"/>
      <c r="HS369" s="54"/>
      <c r="HT369" s="54"/>
      <c r="HU369" s="54"/>
      <c r="HV369" s="54"/>
      <c r="HW369" s="54"/>
      <c r="HX369" s="54"/>
      <c r="HY369" s="54"/>
      <c r="HZ369" s="54"/>
      <c r="IA369" s="54"/>
      <c r="IB369" s="54"/>
      <c r="IC369" s="54"/>
      <c r="ID369" s="54"/>
      <c r="IE369" s="54"/>
      <c r="IF369" s="54"/>
      <c r="IG369" s="54"/>
      <c r="IH369" s="54"/>
      <c r="II369" s="54"/>
      <c r="IJ369" s="54"/>
      <c r="IK369" s="54"/>
      <c r="IL369" s="54"/>
      <c r="IM369" s="54"/>
      <c r="IN369" s="54"/>
      <c r="IO369" s="54"/>
      <c r="IP369" s="54"/>
      <c r="IQ369" s="54"/>
      <c r="IR369" s="54"/>
      <c r="IS369" s="54"/>
      <c r="IT369" s="54"/>
      <c r="IU369" s="54"/>
      <c r="IV369" s="54"/>
      <c r="IW369" s="54"/>
    </row>
    <row r="370" spans="1:257" s="3" customFormat="1" ht="11.1" customHeight="1">
      <c r="A370" s="55" t="s">
        <v>51</v>
      </c>
      <c r="B370" s="55"/>
      <c r="D370" s="6"/>
      <c r="E370" s="6"/>
      <c r="F370" s="6"/>
      <c r="G370" s="6"/>
      <c r="H370" s="6"/>
      <c r="I370" s="6"/>
      <c r="L370" s="2"/>
      <c r="O370" s="32"/>
    </row>
    <row r="371" spans="1:257" ht="11.1" customHeight="1">
      <c r="A371" s="57" t="s">
        <v>505</v>
      </c>
      <c r="B371" s="57" t="s">
        <v>261</v>
      </c>
      <c r="C371" s="8" t="s">
        <v>71</v>
      </c>
      <c r="D371" s="9">
        <v>48000</v>
      </c>
      <c r="E371" s="9"/>
      <c r="F371" s="9">
        <f>SUM(D371:E371)</f>
        <v>48000</v>
      </c>
      <c r="G371" s="9">
        <v>28627</v>
      </c>
      <c r="H371" s="9">
        <v>48000</v>
      </c>
      <c r="I371" s="12" t="s">
        <v>395</v>
      </c>
      <c r="J371" s="12"/>
      <c r="K371" s="12"/>
      <c r="L371" s="12"/>
      <c r="O371" s="32"/>
    </row>
    <row r="372" spans="1:257" ht="11.1" customHeight="1">
      <c r="A372" s="57" t="s">
        <v>506</v>
      </c>
      <c r="B372" s="57"/>
      <c r="C372" s="8" t="s">
        <v>154</v>
      </c>
      <c r="D372" s="9">
        <v>5700</v>
      </c>
      <c r="E372" s="9"/>
      <c r="F372" s="9">
        <f t="shared" ref="F372:F379" si="65">SUM(D372:E372)</f>
        <v>5700</v>
      </c>
      <c r="G372" s="9">
        <v>6091</v>
      </c>
      <c r="H372" s="9">
        <v>5700</v>
      </c>
      <c r="I372" s="12" t="s">
        <v>395</v>
      </c>
      <c r="J372" s="12"/>
      <c r="K372" s="12"/>
      <c r="L372" s="12"/>
      <c r="M372" s="12"/>
      <c r="N372" s="12"/>
      <c r="O372" s="32"/>
      <c r="P372" s="12"/>
      <c r="Q372" s="12"/>
      <c r="R372" s="12"/>
    </row>
    <row r="373" spans="1:257" ht="11.1" customHeight="1">
      <c r="A373" s="57" t="s">
        <v>507</v>
      </c>
      <c r="B373" s="57"/>
      <c r="C373" s="8" t="s">
        <v>72</v>
      </c>
      <c r="D373" s="9">
        <v>22000</v>
      </c>
      <c r="E373" s="9"/>
      <c r="F373" s="9">
        <f t="shared" si="65"/>
        <v>22000</v>
      </c>
      <c r="G373" s="9">
        <v>21351</v>
      </c>
      <c r="H373" s="9">
        <v>22000</v>
      </c>
      <c r="I373" s="12" t="s">
        <v>395</v>
      </c>
      <c r="J373" s="12"/>
      <c r="K373" s="12"/>
      <c r="L373" s="12"/>
      <c r="M373" s="12"/>
      <c r="N373" s="12"/>
      <c r="O373" s="32"/>
      <c r="P373" s="12"/>
      <c r="Q373" s="12"/>
      <c r="R373" s="12"/>
    </row>
    <row r="374" spans="1:257" ht="11.1" customHeight="1">
      <c r="A374" s="57" t="s">
        <v>508</v>
      </c>
      <c r="B374" s="57" t="s">
        <v>418</v>
      </c>
      <c r="C374" s="8" t="s">
        <v>74</v>
      </c>
      <c r="D374" s="9">
        <v>13000</v>
      </c>
      <c r="E374" s="9"/>
      <c r="F374" s="9">
        <f t="shared" si="65"/>
        <v>13000</v>
      </c>
      <c r="G374" s="9">
        <v>29170</v>
      </c>
      <c r="H374" s="9">
        <v>29000</v>
      </c>
      <c r="I374" s="12" t="s">
        <v>395</v>
      </c>
      <c r="O374" s="32"/>
    </row>
    <row r="375" spans="1:257" ht="11.1" customHeight="1">
      <c r="A375" s="57" t="s">
        <v>509</v>
      </c>
      <c r="B375" s="57" t="s">
        <v>262</v>
      </c>
      <c r="C375" s="8" t="s">
        <v>75</v>
      </c>
      <c r="D375" s="9">
        <v>3300</v>
      </c>
      <c r="E375" s="9"/>
      <c r="F375" s="9">
        <f t="shared" si="65"/>
        <v>3300</v>
      </c>
      <c r="G375" s="9">
        <v>3702</v>
      </c>
      <c r="H375" s="9">
        <v>3300</v>
      </c>
      <c r="I375" s="12" t="s">
        <v>395</v>
      </c>
      <c r="O375" s="32"/>
    </row>
    <row r="376" spans="1:257" ht="11.1" customHeight="1">
      <c r="A376" s="57" t="s">
        <v>510</v>
      </c>
      <c r="B376" s="57" t="s">
        <v>419</v>
      </c>
      <c r="C376" s="8" t="s">
        <v>73</v>
      </c>
      <c r="D376" s="9">
        <v>14000</v>
      </c>
      <c r="E376" s="9"/>
      <c r="F376" s="9">
        <f t="shared" si="65"/>
        <v>14000</v>
      </c>
      <c r="G376" s="9">
        <v>18650</v>
      </c>
      <c r="H376" s="9">
        <v>16000</v>
      </c>
      <c r="I376" s="12" t="s">
        <v>395</v>
      </c>
      <c r="O376" s="32"/>
    </row>
    <row r="377" spans="1:257" ht="12.4" customHeight="1">
      <c r="A377" s="57" t="s">
        <v>511</v>
      </c>
      <c r="B377" s="57" t="s">
        <v>420</v>
      </c>
      <c r="C377" s="8" t="s">
        <v>77</v>
      </c>
      <c r="D377" s="9">
        <v>50</v>
      </c>
      <c r="E377" s="9"/>
      <c r="F377" s="9">
        <f t="shared" si="65"/>
        <v>50</v>
      </c>
      <c r="G377" s="9"/>
      <c r="H377" s="9">
        <v>50</v>
      </c>
      <c r="I377" s="12" t="s">
        <v>395</v>
      </c>
    </row>
    <row r="378" spans="1:257" ht="11.1" customHeight="1">
      <c r="A378" s="57" t="s">
        <v>511</v>
      </c>
      <c r="B378" s="57"/>
      <c r="C378" s="8" t="s">
        <v>226</v>
      </c>
      <c r="D378" s="9">
        <v>800</v>
      </c>
      <c r="E378" s="9"/>
      <c r="F378" s="9">
        <f t="shared" si="65"/>
        <v>800</v>
      </c>
      <c r="G378" s="9">
        <v>396</v>
      </c>
      <c r="H378" s="9">
        <v>800</v>
      </c>
      <c r="I378" s="12" t="s">
        <v>395</v>
      </c>
      <c r="O378" s="32"/>
    </row>
    <row r="379" spans="1:257" ht="11.1" customHeight="1">
      <c r="A379" s="57" t="s">
        <v>512</v>
      </c>
      <c r="B379" s="57"/>
      <c r="C379" s="8" t="s">
        <v>227</v>
      </c>
      <c r="D379" s="9">
        <v>800</v>
      </c>
      <c r="E379" s="9"/>
      <c r="F379" s="9">
        <f t="shared" si="65"/>
        <v>800</v>
      </c>
      <c r="G379" s="9">
        <v>1420</v>
      </c>
      <c r="H379" s="9">
        <v>800</v>
      </c>
      <c r="I379" s="12" t="s">
        <v>395</v>
      </c>
      <c r="O379" s="32"/>
    </row>
    <row r="380" spans="1:257" s="3" customFormat="1" ht="11.1" customHeight="1">
      <c r="A380" s="58" t="s">
        <v>57</v>
      </c>
      <c r="B380" s="58"/>
      <c r="C380" s="13" t="s">
        <v>52</v>
      </c>
      <c r="D380" s="14">
        <f t="shared" ref="D380:F380" si="66">SUM(D371:D379)</f>
        <v>107650</v>
      </c>
      <c r="E380" s="14">
        <f t="shared" si="66"/>
        <v>0</v>
      </c>
      <c r="F380" s="14">
        <f t="shared" si="66"/>
        <v>107650</v>
      </c>
      <c r="G380" s="14">
        <f t="shared" ref="G380:H380" si="67">SUM(G371:G379)</f>
        <v>109407</v>
      </c>
      <c r="H380" s="14">
        <f t="shared" si="67"/>
        <v>125650</v>
      </c>
      <c r="I380" s="6"/>
      <c r="O380" s="32"/>
    </row>
    <row r="381" spans="1:257" s="3" customFormat="1" ht="11.1" customHeight="1">
      <c r="A381" s="55"/>
      <c r="B381" s="55"/>
      <c r="D381" s="6"/>
      <c r="E381" s="6"/>
      <c r="F381" s="6"/>
      <c r="G381" s="6"/>
      <c r="H381" s="6"/>
      <c r="I381" s="6"/>
      <c r="O381" s="32"/>
    </row>
    <row r="382" spans="1:257" s="3" customFormat="1" ht="11.1" customHeight="1">
      <c r="A382" s="55"/>
      <c r="B382" s="55"/>
      <c r="D382" s="6"/>
      <c r="E382" s="6"/>
      <c r="F382" s="6"/>
      <c r="G382" s="6"/>
      <c r="H382" s="6"/>
      <c r="I382" s="6"/>
      <c r="O382" s="32"/>
    </row>
    <row r="383" spans="1:257" s="3" customFormat="1" ht="12.4" customHeight="1">
      <c r="A383" s="54" t="s">
        <v>275</v>
      </c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  <c r="AR383" s="54"/>
      <c r="AS383" s="54"/>
      <c r="AT383" s="54"/>
      <c r="AU383" s="54"/>
      <c r="AV383" s="54"/>
      <c r="AW383" s="54"/>
      <c r="AX383" s="54"/>
      <c r="AY383" s="54"/>
      <c r="AZ383" s="54"/>
      <c r="BA383" s="54"/>
      <c r="BB383" s="54"/>
      <c r="BC383" s="54"/>
      <c r="BD383" s="54"/>
      <c r="BE383" s="54"/>
      <c r="BF383" s="54"/>
      <c r="BG383" s="54"/>
      <c r="BH383" s="54"/>
      <c r="BI383" s="54"/>
      <c r="BJ383" s="54"/>
      <c r="BK383" s="54"/>
      <c r="BL383" s="54"/>
      <c r="BM383" s="54"/>
      <c r="BN383" s="54"/>
      <c r="BO383" s="54"/>
      <c r="BP383" s="54"/>
      <c r="BQ383" s="54"/>
      <c r="BR383" s="54"/>
      <c r="BS383" s="54"/>
      <c r="BT383" s="54"/>
      <c r="BU383" s="54"/>
      <c r="BV383" s="54"/>
      <c r="BW383" s="54"/>
      <c r="BX383" s="54"/>
      <c r="BY383" s="54"/>
      <c r="BZ383" s="54"/>
      <c r="CA383" s="54"/>
      <c r="CB383" s="54"/>
      <c r="CC383" s="54"/>
      <c r="CD383" s="54"/>
      <c r="CE383" s="54"/>
      <c r="CF383" s="54"/>
      <c r="CG383" s="54"/>
      <c r="CH383" s="54"/>
      <c r="CI383" s="54"/>
      <c r="CJ383" s="54"/>
      <c r="CK383" s="54"/>
      <c r="CL383" s="54"/>
      <c r="CM383" s="54"/>
      <c r="CN383" s="54"/>
      <c r="CO383" s="54"/>
      <c r="CP383" s="54"/>
      <c r="CQ383" s="54"/>
      <c r="CR383" s="54"/>
      <c r="CS383" s="54"/>
      <c r="CT383" s="54"/>
      <c r="CU383" s="54"/>
      <c r="CV383" s="54"/>
      <c r="CW383" s="54"/>
      <c r="CX383" s="54"/>
      <c r="CY383" s="54"/>
      <c r="CZ383" s="54"/>
      <c r="DA383" s="54"/>
      <c r="DB383" s="54"/>
      <c r="DC383" s="54"/>
      <c r="DD383" s="54"/>
      <c r="DE383" s="54"/>
      <c r="DF383" s="54"/>
      <c r="DG383" s="54"/>
      <c r="DH383" s="54"/>
      <c r="DI383" s="54"/>
      <c r="DJ383" s="54"/>
      <c r="DK383" s="54"/>
      <c r="DL383" s="54"/>
      <c r="DM383" s="54"/>
      <c r="DN383" s="54"/>
      <c r="DO383" s="54"/>
      <c r="DP383" s="54"/>
      <c r="DQ383" s="54"/>
      <c r="DR383" s="54"/>
      <c r="DS383" s="54"/>
      <c r="DT383" s="54"/>
      <c r="DU383" s="54"/>
      <c r="DV383" s="54"/>
      <c r="DW383" s="54"/>
      <c r="DX383" s="54"/>
      <c r="DY383" s="54"/>
      <c r="DZ383" s="54"/>
      <c r="EA383" s="54"/>
      <c r="EB383" s="54"/>
      <c r="EC383" s="54"/>
      <c r="ED383" s="54"/>
      <c r="EE383" s="54"/>
      <c r="EF383" s="54"/>
      <c r="EG383" s="54"/>
      <c r="EH383" s="54"/>
      <c r="EI383" s="54"/>
      <c r="EJ383" s="54"/>
      <c r="EK383" s="54"/>
      <c r="EL383" s="54"/>
      <c r="EM383" s="54"/>
      <c r="EN383" s="54"/>
      <c r="EO383" s="54"/>
      <c r="EP383" s="54"/>
      <c r="EQ383" s="54"/>
      <c r="ER383" s="54"/>
      <c r="ES383" s="54"/>
      <c r="ET383" s="54"/>
      <c r="EU383" s="54"/>
      <c r="EV383" s="54"/>
      <c r="EW383" s="54"/>
      <c r="EX383" s="54"/>
      <c r="EY383" s="54"/>
      <c r="EZ383" s="54"/>
      <c r="FA383" s="54"/>
      <c r="FB383" s="54"/>
      <c r="FC383" s="54"/>
      <c r="FD383" s="54"/>
      <c r="FE383" s="54"/>
      <c r="FF383" s="54"/>
      <c r="FG383" s="54"/>
      <c r="FH383" s="54"/>
      <c r="FI383" s="54"/>
      <c r="FJ383" s="54"/>
      <c r="FK383" s="54"/>
      <c r="FL383" s="54"/>
      <c r="FM383" s="54"/>
      <c r="FN383" s="54"/>
      <c r="FO383" s="54"/>
      <c r="FP383" s="54"/>
      <c r="FQ383" s="54"/>
      <c r="FR383" s="54"/>
      <c r="FS383" s="54"/>
      <c r="FT383" s="54"/>
      <c r="FU383" s="54"/>
      <c r="FV383" s="54"/>
      <c r="FW383" s="54"/>
      <c r="FX383" s="54"/>
      <c r="FY383" s="54"/>
      <c r="FZ383" s="54"/>
      <c r="GA383" s="54"/>
      <c r="GB383" s="54"/>
      <c r="GC383" s="54"/>
      <c r="GD383" s="54"/>
      <c r="GE383" s="54"/>
      <c r="GF383" s="54"/>
      <c r="GG383" s="54"/>
      <c r="GH383" s="54"/>
      <c r="GI383" s="54"/>
      <c r="GJ383" s="54"/>
      <c r="GK383" s="54"/>
      <c r="GL383" s="54"/>
      <c r="GM383" s="54"/>
      <c r="GN383" s="54"/>
      <c r="GO383" s="54"/>
      <c r="GP383" s="54"/>
      <c r="GQ383" s="54"/>
      <c r="GR383" s="54"/>
      <c r="GS383" s="54"/>
      <c r="GT383" s="54"/>
      <c r="GU383" s="54"/>
      <c r="GV383" s="54"/>
      <c r="GW383" s="54"/>
      <c r="GX383" s="54"/>
      <c r="GY383" s="54"/>
      <c r="GZ383" s="54"/>
      <c r="HA383" s="54"/>
      <c r="HB383" s="54"/>
      <c r="HC383" s="54"/>
      <c r="HD383" s="54"/>
      <c r="HE383" s="54"/>
      <c r="HF383" s="54"/>
      <c r="HG383" s="54"/>
      <c r="HH383" s="54"/>
      <c r="HI383" s="54"/>
      <c r="HJ383" s="54"/>
      <c r="HK383" s="54"/>
      <c r="HL383" s="54"/>
      <c r="HM383" s="54"/>
      <c r="HN383" s="54"/>
      <c r="HO383" s="54"/>
      <c r="HP383" s="54"/>
      <c r="HQ383" s="54"/>
      <c r="HR383" s="54"/>
      <c r="HS383" s="54"/>
      <c r="HT383" s="54"/>
      <c r="HU383" s="54"/>
      <c r="HV383" s="54"/>
      <c r="HW383" s="54"/>
      <c r="HX383" s="54"/>
      <c r="HY383" s="54"/>
      <c r="HZ383" s="54"/>
      <c r="IA383" s="54"/>
      <c r="IB383" s="54"/>
      <c r="IC383" s="54"/>
      <c r="ID383" s="54"/>
      <c r="IE383" s="54"/>
      <c r="IF383" s="54"/>
      <c r="IG383" s="54"/>
      <c r="IH383" s="54"/>
      <c r="II383" s="54"/>
      <c r="IJ383" s="54"/>
      <c r="IK383" s="54"/>
      <c r="IL383" s="54"/>
      <c r="IM383" s="54"/>
      <c r="IN383" s="54"/>
      <c r="IO383" s="54"/>
      <c r="IP383" s="54"/>
      <c r="IQ383" s="54"/>
      <c r="IR383" s="54"/>
      <c r="IS383" s="54"/>
      <c r="IT383" s="54"/>
      <c r="IU383" s="54"/>
      <c r="IV383" s="54"/>
      <c r="IW383" s="54"/>
    </row>
    <row r="384" spans="1:257" s="3" customFormat="1" ht="12.4" customHeight="1">
      <c r="A384" s="54" t="s">
        <v>269</v>
      </c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  <c r="AR384" s="54"/>
      <c r="AS384" s="54"/>
      <c r="AT384" s="54"/>
      <c r="AU384" s="54"/>
      <c r="AV384" s="54"/>
      <c r="AW384" s="54"/>
      <c r="AX384" s="54"/>
      <c r="AY384" s="54"/>
      <c r="AZ384" s="54"/>
      <c r="BA384" s="54"/>
      <c r="BB384" s="54"/>
      <c r="BC384" s="54"/>
      <c r="BD384" s="54"/>
      <c r="BE384" s="54"/>
      <c r="BF384" s="54"/>
      <c r="BG384" s="54"/>
      <c r="BH384" s="54"/>
      <c r="BI384" s="54"/>
      <c r="BJ384" s="54"/>
      <c r="BK384" s="54"/>
      <c r="BL384" s="54"/>
      <c r="BM384" s="54"/>
      <c r="BN384" s="54"/>
      <c r="BO384" s="54"/>
      <c r="BP384" s="54"/>
      <c r="BQ384" s="54"/>
      <c r="BR384" s="54"/>
      <c r="BS384" s="54"/>
      <c r="BT384" s="54"/>
      <c r="BU384" s="54"/>
      <c r="BV384" s="54"/>
      <c r="BW384" s="54"/>
      <c r="BX384" s="54"/>
      <c r="BY384" s="54"/>
      <c r="BZ384" s="54"/>
      <c r="CA384" s="54"/>
      <c r="CB384" s="54"/>
      <c r="CC384" s="54"/>
      <c r="CD384" s="54"/>
      <c r="CE384" s="54"/>
      <c r="CF384" s="54"/>
      <c r="CG384" s="54"/>
      <c r="CH384" s="54"/>
      <c r="CI384" s="54"/>
      <c r="CJ384" s="54"/>
      <c r="CK384" s="54"/>
      <c r="CL384" s="54"/>
      <c r="CM384" s="54"/>
      <c r="CN384" s="54"/>
      <c r="CO384" s="54"/>
      <c r="CP384" s="54"/>
      <c r="CQ384" s="54"/>
      <c r="CR384" s="54"/>
      <c r="CS384" s="54"/>
      <c r="CT384" s="54"/>
      <c r="CU384" s="54"/>
      <c r="CV384" s="54"/>
      <c r="CW384" s="54"/>
      <c r="CX384" s="54"/>
      <c r="CY384" s="54"/>
      <c r="CZ384" s="54"/>
      <c r="DA384" s="54"/>
      <c r="DB384" s="54"/>
      <c r="DC384" s="54"/>
      <c r="DD384" s="54"/>
      <c r="DE384" s="54"/>
      <c r="DF384" s="54"/>
      <c r="DG384" s="54"/>
      <c r="DH384" s="54"/>
      <c r="DI384" s="54"/>
      <c r="DJ384" s="54"/>
      <c r="DK384" s="54"/>
      <c r="DL384" s="54"/>
      <c r="DM384" s="54"/>
      <c r="DN384" s="54"/>
      <c r="DO384" s="54"/>
      <c r="DP384" s="54"/>
      <c r="DQ384" s="54"/>
      <c r="DR384" s="54"/>
      <c r="DS384" s="54"/>
      <c r="DT384" s="54"/>
      <c r="DU384" s="54"/>
      <c r="DV384" s="54"/>
      <c r="DW384" s="54"/>
      <c r="DX384" s="54"/>
      <c r="DY384" s="54"/>
      <c r="DZ384" s="54"/>
      <c r="EA384" s="54"/>
      <c r="EB384" s="54"/>
      <c r="EC384" s="54"/>
      <c r="ED384" s="54"/>
      <c r="EE384" s="54"/>
      <c r="EF384" s="54"/>
      <c r="EG384" s="54"/>
      <c r="EH384" s="54"/>
      <c r="EI384" s="54"/>
      <c r="EJ384" s="54"/>
      <c r="EK384" s="54"/>
      <c r="EL384" s="54"/>
      <c r="EM384" s="54"/>
      <c r="EN384" s="54"/>
      <c r="EO384" s="54"/>
      <c r="EP384" s="54"/>
      <c r="EQ384" s="54"/>
      <c r="ER384" s="54"/>
      <c r="ES384" s="54"/>
      <c r="ET384" s="54"/>
      <c r="EU384" s="54"/>
      <c r="EV384" s="54"/>
      <c r="EW384" s="54"/>
      <c r="EX384" s="54"/>
      <c r="EY384" s="54"/>
      <c r="EZ384" s="54"/>
      <c r="FA384" s="54"/>
      <c r="FB384" s="54"/>
      <c r="FC384" s="54"/>
      <c r="FD384" s="54"/>
      <c r="FE384" s="54"/>
      <c r="FF384" s="54"/>
      <c r="FG384" s="54"/>
      <c r="FH384" s="54"/>
      <c r="FI384" s="54"/>
      <c r="FJ384" s="54"/>
      <c r="FK384" s="54"/>
      <c r="FL384" s="54"/>
      <c r="FM384" s="54"/>
      <c r="FN384" s="54"/>
      <c r="FO384" s="54"/>
      <c r="FP384" s="54"/>
      <c r="FQ384" s="54"/>
      <c r="FR384" s="54"/>
      <c r="FS384" s="54"/>
      <c r="FT384" s="54"/>
      <c r="FU384" s="54"/>
      <c r="FV384" s="54"/>
      <c r="FW384" s="54"/>
      <c r="FX384" s="54"/>
      <c r="FY384" s="54"/>
      <c r="FZ384" s="54"/>
      <c r="GA384" s="54"/>
      <c r="GB384" s="54"/>
      <c r="GC384" s="54"/>
      <c r="GD384" s="54"/>
      <c r="GE384" s="54"/>
      <c r="GF384" s="54"/>
      <c r="GG384" s="54"/>
      <c r="GH384" s="54"/>
      <c r="GI384" s="54"/>
      <c r="GJ384" s="54"/>
      <c r="GK384" s="54"/>
      <c r="GL384" s="54"/>
      <c r="GM384" s="54"/>
      <c r="GN384" s="54"/>
      <c r="GO384" s="54"/>
      <c r="GP384" s="54"/>
      <c r="GQ384" s="54"/>
      <c r="GR384" s="54"/>
      <c r="GS384" s="54"/>
      <c r="GT384" s="54"/>
      <c r="GU384" s="54"/>
      <c r="GV384" s="54"/>
      <c r="GW384" s="54"/>
      <c r="GX384" s="54"/>
      <c r="GY384" s="54"/>
      <c r="GZ384" s="54"/>
      <c r="HA384" s="54"/>
      <c r="HB384" s="54"/>
      <c r="HC384" s="54"/>
      <c r="HD384" s="54"/>
      <c r="HE384" s="54"/>
      <c r="HF384" s="54"/>
      <c r="HG384" s="54"/>
      <c r="HH384" s="54"/>
      <c r="HI384" s="54"/>
      <c r="HJ384" s="54"/>
      <c r="HK384" s="54"/>
      <c r="HL384" s="54"/>
      <c r="HM384" s="54"/>
      <c r="HN384" s="54"/>
      <c r="HO384" s="54"/>
      <c r="HP384" s="54"/>
      <c r="HQ384" s="54"/>
      <c r="HR384" s="54"/>
      <c r="HS384" s="54"/>
      <c r="HT384" s="54"/>
      <c r="HU384" s="54"/>
      <c r="HV384" s="54"/>
      <c r="HW384" s="54"/>
      <c r="HX384" s="54"/>
      <c r="HY384" s="54"/>
      <c r="HZ384" s="54"/>
      <c r="IA384" s="54"/>
      <c r="IB384" s="54"/>
      <c r="IC384" s="54"/>
      <c r="ID384" s="54"/>
      <c r="IE384" s="54"/>
      <c r="IF384" s="54"/>
      <c r="IG384" s="54"/>
      <c r="IH384" s="54"/>
      <c r="II384" s="54"/>
      <c r="IJ384" s="54"/>
      <c r="IK384" s="54"/>
      <c r="IL384" s="54"/>
      <c r="IM384" s="54"/>
      <c r="IN384" s="54"/>
      <c r="IO384" s="54"/>
      <c r="IP384" s="54"/>
      <c r="IQ384" s="54"/>
      <c r="IR384" s="54"/>
      <c r="IS384" s="54"/>
      <c r="IT384" s="54"/>
      <c r="IU384" s="54"/>
      <c r="IV384" s="54"/>
      <c r="IW384" s="54"/>
    </row>
    <row r="385" spans="1:257" ht="11.1" customHeight="1">
      <c r="A385" s="55" t="s">
        <v>53</v>
      </c>
      <c r="B385" s="55"/>
      <c r="O385" s="32"/>
    </row>
    <row r="386" spans="1:257" ht="11.1" customHeight="1">
      <c r="A386" s="57" t="s">
        <v>513</v>
      </c>
      <c r="B386" s="57" t="s">
        <v>421</v>
      </c>
      <c r="C386" s="8" t="s">
        <v>366</v>
      </c>
      <c r="D386" s="9">
        <v>10213</v>
      </c>
      <c r="E386" s="9"/>
      <c r="F386" s="9">
        <f>SUM(D386:E386)</f>
        <v>10213</v>
      </c>
      <c r="G386" s="9">
        <v>5661</v>
      </c>
      <c r="H386" s="9">
        <v>6000</v>
      </c>
      <c r="I386" s="12" t="s">
        <v>395</v>
      </c>
      <c r="O386" s="32"/>
    </row>
    <row r="387" spans="1:257" ht="11.1" customHeight="1">
      <c r="A387" s="57" t="s">
        <v>514</v>
      </c>
      <c r="B387" s="57" t="s">
        <v>515</v>
      </c>
      <c r="C387" s="8" t="s">
        <v>462</v>
      </c>
      <c r="D387" s="9">
        <v>50</v>
      </c>
      <c r="E387" s="9"/>
      <c r="F387" s="9">
        <f t="shared" ref="F387:F388" si="68">SUM(D387:E387)</f>
        <v>50</v>
      </c>
      <c r="G387" s="9">
        <v>43</v>
      </c>
      <c r="H387" s="9">
        <v>50</v>
      </c>
      <c r="I387" s="12" t="s">
        <v>395</v>
      </c>
      <c r="O387" s="32"/>
    </row>
    <row r="388" spans="1:257" ht="11.1" customHeight="1">
      <c r="A388" s="57" t="s">
        <v>516</v>
      </c>
      <c r="B388" s="57" t="s">
        <v>422</v>
      </c>
      <c r="C388" s="8" t="s">
        <v>662</v>
      </c>
      <c r="D388" s="9">
        <v>2464</v>
      </c>
      <c r="E388" s="9"/>
      <c r="F388" s="9">
        <f t="shared" si="68"/>
        <v>2464</v>
      </c>
      <c r="G388" s="9">
        <v>2464</v>
      </c>
      <c r="H388" s="9">
        <v>2263</v>
      </c>
      <c r="I388" s="12" t="s">
        <v>395</v>
      </c>
      <c r="O388" s="32"/>
    </row>
    <row r="389" spans="1:257" s="3" customFormat="1" ht="11.1" customHeight="1">
      <c r="A389" s="58"/>
      <c r="B389" s="58"/>
      <c r="C389" s="13" t="s">
        <v>54</v>
      </c>
      <c r="D389" s="14">
        <f t="shared" ref="D389:F389" si="69">SUM(D386:D388)</f>
        <v>12727</v>
      </c>
      <c r="E389" s="14">
        <f t="shared" si="69"/>
        <v>0</v>
      </c>
      <c r="F389" s="14">
        <f t="shared" si="69"/>
        <v>12727</v>
      </c>
      <c r="G389" s="14">
        <f t="shared" ref="G389:H389" si="70">SUM(G386:G388)</f>
        <v>8168</v>
      </c>
      <c r="H389" s="14">
        <f t="shared" si="70"/>
        <v>8313</v>
      </c>
      <c r="I389" s="6"/>
      <c r="J389" s="3">
        <f>SUM(J386:J388)</f>
        <v>0</v>
      </c>
      <c r="O389" s="32"/>
    </row>
    <row r="390" spans="1:257" s="3" customFormat="1" ht="11.1" customHeight="1">
      <c r="A390" s="55"/>
      <c r="B390" s="55"/>
      <c r="D390" s="6"/>
      <c r="E390" s="6"/>
      <c r="F390" s="6"/>
      <c r="G390" s="6"/>
      <c r="H390" s="6"/>
      <c r="I390" s="6"/>
      <c r="O390" s="32"/>
    </row>
    <row r="391" spans="1:257" s="3" customFormat="1" ht="11.1" customHeight="1">
      <c r="A391" s="55"/>
      <c r="B391" s="55"/>
      <c r="D391" s="6"/>
      <c r="E391" s="6"/>
      <c r="F391" s="6"/>
      <c r="G391" s="6"/>
      <c r="H391" s="6"/>
      <c r="I391" s="6"/>
      <c r="O391" s="32"/>
    </row>
    <row r="392" spans="1:257" s="3" customFormat="1" ht="12.4" customHeight="1">
      <c r="A392" s="54" t="s">
        <v>275</v>
      </c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  <c r="AR392" s="54"/>
      <c r="AS392" s="54"/>
      <c r="AT392" s="54"/>
      <c r="AU392" s="54"/>
      <c r="AV392" s="54"/>
      <c r="AW392" s="54"/>
      <c r="AX392" s="54"/>
      <c r="AY392" s="54"/>
      <c r="AZ392" s="54"/>
      <c r="BA392" s="54"/>
      <c r="BB392" s="54"/>
      <c r="BC392" s="54"/>
      <c r="BD392" s="54"/>
      <c r="BE392" s="54"/>
      <c r="BF392" s="54"/>
      <c r="BG392" s="54"/>
      <c r="BH392" s="54"/>
      <c r="BI392" s="54"/>
      <c r="BJ392" s="54"/>
      <c r="BK392" s="54"/>
      <c r="BL392" s="54"/>
      <c r="BM392" s="54"/>
      <c r="BN392" s="54"/>
      <c r="BO392" s="54"/>
      <c r="BP392" s="54"/>
      <c r="BQ392" s="54"/>
      <c r="BR392" s="54"/>
      <c r="BS392" s="54"/>
      <c r="BT392" s="54"/>
      <c r="BU392" s="54"/>
      <c r="BV392" s="54"/>
      <c r="BW392" s="54"/>
      <c r="BX392" s="54"/>
      <c r="BY392" s="54"/>
      <c r="BZ392" s="54"/>
      <c r="CA392" s="54"/>
      <c r="CB392" s="54"/>
      <c r="CC392" s="54"/>
      <c r="CD392" s="54"/>
      <c r="CE392" s="54"/>
      <c r="CF392" s="54"/>
      <c r="CG392" s="54"/>
      <c r="CH392" s="54"/>
      <c r="CI392" s="54"/>
      <c r="CJ392" s="54"/>
      <c r="CK392" s="54"/>
      <c r="CL392" s="54"/>
      <c r="CM392" s="54"/>
      <c r="CN392" s="54"/>
      <c r="CO392" s="54"/>
      <c r="CP392" s="54"/>
      <c r="CQ392" s="54"/>
      <c r="CR392" s="54"/>
      <c r="CS392" s="54"/>
      <c r="CT392" s="54"/>
      <c r="CU392" s="54"/>
      <c r="CV392" s="54"/>
      <c r="CW392" s="54"/>
      <c r="CX392" s="54"/>
      <c r="CY392" s="54"/>
      <c r="CZ392" s="54"/>
      <c r="DA392" s="54"/>
      <c r="DB392" s="54"/>
      <c r="DC392" s="54"/>
      <c r="DD392" s="54"/>
      <c r="DE392" s="54"/>
      <c r="DF392" s="54"/>
      <c r="DG392" s="54"/>
      <c r="DH392" s="54"/>
      <c r="DI392" s="54"/>
      <c r="DJ392" s="54"/>
      <c r="DK392" s="54"/>
      <c r="DL392" s="54"/>
      <c r="DM392" s="54"/>
      <c r="DN392" s="54"/>
      <c r="DO392" s="54"/>
      <c r="DP392" s="54"/>
      <c r="DQ392" s="54"/>
      <c r="DR392" s="54"/>
      <c r="DS392" s="54"/>
      <c r="DT392" s="54"/>
      <c r="DU392" s="54"/>
      <c r="DV392" s="54"/>
      <c r="DW392" s="54"/>
      <c r="DX392" s="54"/>
      <c r="DY392" s="54"/>
      <c r="DZ392" s="54"/>
      <c r="EA392" s="54"/>
      <c r="EB392" s="54"/>
      <c r="EC392" s="54"/>
      <c r="ED392" s="54"/>
      <c r="EE392" s="54"/>
      <c r="EF392" s="54"/>
      <c r="EG392" s="54"/>
      <c r="EH392" s="54"/>
      <c r="EI392" s="54"/>
      <c r="EJ392" s="54"/>
      <c r="EK392" s="54"/>
      <c r="EL392" s="54"/>
      <c r="EM392" s="54"/>
      <c r="EN392" s="54"/>
      <c r="EO392" s="54"/>
      <c r="EP392" s="54"/>
      <c r="EQ392" s="54"/>
      <c r="ER392" s="54"/>
      <c r="ES392" s="54"/>
      <c r="ET392" s="54"/>
      <c r="EU392" s="54"/>
      <c r="EV392" s="54"/>
      <c r="EW392" s="54"/>
      <c r="EX392" s="54"/>
      <c r="EY392" s="54"/>
      <c r="EZ392" s="54"/>
      <c r="FA392" s="54"/>
      <c r="FB392" s="54"/>
      <c r="FC392" s="54"/>
      <c r="FD392" s="54"/>
      <c r="FE392" s="54"/>
      <c r="FF392" s="54"/>
      <c r="FG392" s="54"/>
      <c r="FH392" s="54"/>
      <c r="FI392" s="54"/>
      <c r="FJ392" s="54"/>
      <c r="FK392" s="54"/>
      <c r="FL392" s="54"/>
      <c r="FM392" s="54"/>
      <c r="FN392" s="54"/>
      <c r="FO392" s="54"/>
      <c r="FP392" s="54"/>
      <c r="FQ392" s="54"/>
      <c r="FR392" s="54"/>
      <c r="FS392" s="54"/>
      <c r="FT392" s="54"/>
      <c r="FU392" s="54"/>
      <c r="FV392" s="54"/>
      <c r="FW392" s="54"/>
      <c r="FX392" s="54"/>
      <c r="FY392" s="54"/>
      <c r="FZ392" s="54"/>
      <c r="GA392" s="54"/>
      <c r="GB392" s="54"/>
      <c r="GC392" s="54"/>
      <c r="GD392" s="54"/>
      <c r="GE392" s="54"/>
      <c r="GF392" s="54"/>
      <c r="GG392" s="54"/>
      <c r="GH392" s="54"/>
      <c r="GI392" s="54"/>
      <c r="GJ392" s="54"/>
      <c r="GK392" s="54"/>
      <c r="GL392" s="54"/>
      <c r="GM392" s="54"/>
      <c r="GN392" s="54"/>
      <c r="GO392" s="54"/>
      <c r="GP392" s="54"/>
      <c r="GQ392" s="54"/>
      <c r="GR392" s="54"/>
      <c r="GS392" s="54"/>
      <c r="GT392" s="54"/>
      <c r="GU392" s="54"/>
      <c r="GV392" s="54"/>
      <c r="GW392" s="54"/>
      <c r="GX392" s="54"/>
      <c r="GY392" s="54"/>
      <c r="GZ392" s="54"/>
      <c r="HA392" s="54"/>
      <c r="HB392" s="54"/>
      <c r="HC392" s="54"/>
      <c r="HD392" s="54"/>
      <c r="HE392" s="54"/>
      <c r="HF392" s="54"/>
      <c r="HG392" s="54"/>
      <c r="HH392" s="54"/>
      <c r="HI392" s="54"/>
      <c r="HJ392" s="54"/>
      <c r="HK392" s="54"/>
      <c r="HL392" s="54"/>
      <c r="HM392" s="54"/>
      <c r="HN392" s="54"/>
      <c r="HO392" s="54"/>
      <c r="HP392" s="54"/>
      <c r="HQ392" s="54"/>
      <c r="HR392" s="54"/>
      <c r="HS392" s="54"/>
      <c r="HT392" s="54"/>
      <c r="HU392" s="54"/>
      <c r="HV392" s="54"/>
      <c r="HW392" s="54"/>
      <c r="HX392" s="54"/>
      <c r="HY392" s="54"/>
      <c r="HZ392" s="54"/>
      <c r="IA392" s="54"/>
      <c r="IB392" s="54"/>
      <c r="IC392" s="54"/>
      <c r="ID392" s="54"/>
      <c r="IE392" s="54"/>
      <c r="IF392" s="54"/>
      <c r="IG392" s="54"/>
      <c r="IH392" s="54"/>
      <c r="II392" s="54"/>
      <c r="IJ392" s="54"/>
      <c r="IK392" s="54"/>
      <c r="IL392" s="54"/>
      <c r="IM392" s="54"/>
      <c r="IN392" s="54"/>
      <c r="IO392" s="54"/>
      <c r="IP392" s="54"/>
      <c r="IQ392" s="54"/>
      <c r="IR392" s="54"/>
      <c r="IS392" s="54"/>
      <c r="IT392" s="54"/>
      <c r="IU392" s="54"/>
      <c r="IV392" s="54"/>
      <c r="IW392" s="54"/>
    </row>
    <row r="393" spans="1:257" s="3" customFormat="1" ht="12.4" customHeight="1">
      <c r="A393" s="54" t="s">
        <v>269</v>
      </c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  <c r="AR393" s="54"/>
      <c r="AS393" s="54"/>
      <c r="AT393" s="54"/>
      <c r="AU393" s="54"/>
      <c r="AV393" s="54"/>
      <c r="AW393" s="54"/>
      <c r="AX393" s="54"/>
      <c r="AY393" s="54"/>
      <c r="AZ393" s="54"/>
      <c r="BA393" s="54"/>
      <c r="BB393" s="54"/>
      <c r="BC393" s="54"/>
      <c r="BD393" s="54"/>
      <c r="BE393" s="54"/>
      <c r="BF393" s="54"/>
      <c r="BG393" s="54"/>
      <c r="BH393" s="54"/>
      <c r="BI393" s="54"/>
      <c r="BJ393" s="54"/>
      <c r="BK393" s="54"/>
      <c r="BL393" s="54"/>
      <c r="BM393" s="54"/>
      <c r="BN393" s="54"/>
      <c r="BO393" s="54"/>
      <c r="BP393" s="54"/>
      <c r="BQ393" s="54"/>
      <c r="BR393" s="54"/>
      <c r="BS393" s="54"/>
      <c r="BT393" s="54"/>
      <c r="BU393" s="54"/>
      <c r="BV393" s="54"/>
      <c r="BW393" s="54"/>
      <c r="BX393" s="54"/>
      <c r="BY393" s="54"/>
      <c r="BZ393" s="54"/>
      <c r="CA393" s="54"/>
      <c r="CB393" s="54"/>
      <c r="CC393" s="54"/>
      <c r="CD393" s="54"/>
      <c r="CE393" s="54"/>
      <c r="CF393" s="54"/>
      <c r="CG393" s="54"/>
      <c r="CH393" s="54"/>
      <c r="CI393" s="54"/>
      <c r="CJ393" s="54"/>
      <c r="CK393" s="54"/>
      <c r="CL393" s="54"/>
      <c r="CM393" s="54"/>
      <c r="CN393" s="54"/>
      <c r="CO393" s="54"/>
      <c r="CP393" s="54"/>
      <c r="CQ393" s="54"/>
      <c r="CR393" s="54"/>
      <c r="CS393" s="54"/>
      <c r="CT393" s="54"/>
      <c r="CU393" s="54"/>
      <c r="CV393" s="54"/>
      <c r="CW393" s="54"/>
      <c r="CX393" s="54"/>
      <c r="CY393" s="54"/>
      <c r="CZ393" s="54"/>
      <c r="DA393" s="54"/>
      <c r="DB393" s="54"/>
      <c r="DC393" s="54"/>
      <c r="DD393" s="54"/>
      <c r="DE393" s="54"/>
      <c r="DF393" s="54"/>
      <c r="DG393" s="54"/>
      <c r="DH393" s="54"/>
      <c r="DI393" s="54"/>
      <c r="DJ393" s="54"/>
      <c r="DK393" s="54"/>
      <c r="DL393" s="54"/>
      <c r="DM393" s="54"/>
      <c r="DN393" s="54"/>
      <c r="DO393" s="54"/>
      <c r="DP393" s="54"/>
      <c r="DQ393" s="54"/>
      <c r="DR393" s="54"/>
      <c r="DS393" s="54"/>
      <c r="DT393" s="54"/>
      <c r="DU393" s="54"/>
      <c r="DV393" s="54"/>
      <c r="DW393" s="54"/>
      <c r="DX393" s="54"/>
      <c r="DY393" s="54"/>
      <c r="DZ393" s="54"/>
      <c r="EA393" s="54"/>
      <c r="EB393" s="54"/>
      <c r="EC393" s="54"/>
      <c r="ED393" s="54"/>
      <c r="EE393" s="54"/>
      <c r="EF393" s="54"/>
      <c r="EG393" s="54"/>
      <c r="EH393" s="54"/>
      <c r="EI393" s="54"/>
      <c r="EJ393" s="54"/>
      <c r="EK393" s="54"/>
      <c r="EL393" s="54"/>
      <c r="EM393" s="54"/>
      <c r="EN393" s="54"/>
      <c r="EO393" s="54"/>
      <c r="EP393" s="54"/>
      <c r="EQ393" s="54"/>
      <c r="ER393" s="54"/>
      <c r="ES393" s="54"/>
      <c r="ET393" s="54"/>
      <c r="EU393" s="54"/>
      <c r="EV393" s="54"/>
      <c r="EW393" s="54"/>
      <c r="EX393" s="54"/>
      <c r="EY393" s="54"/>
      <c r="EZ393" s="54"/>
      <c r="FA393" s="54"/>
      <c r="FB393" s="54"/>
      <c r="FC393" s="54"/>
      <c r="FD393" s="54"/>
      <c r="FE393" s="54"/>
      <c r="FF393" s="54"/>
      <c r="FG393" s="54"/>
      <c r="FH393" s="54"/>
      <c r="FI393" s="54"/>
      <c r="FJ393" s="54"/>
      <c r="FK393" s="54"/>
      <c r="FL393" s="54"/>
      <c r="FM393" s="54"/>
      <c r="FN393" s="54"/>
      <c r="FO393" s="54"/>
      <c r="FP393" s="54"/>
      <c r="FQ393" s="54"/>
      <c r="FR393" s="54"/>
      <c r="FS393" s="54"/>
      <c r="FT393" s="54"/>
      <c r="FU393" s="54"/>
      <c r="FV393" s="54"/>
      <c r="FW393" s="54"/>
      <c r="FX393" s="54"/>
      <c r="FY393" s="54"/>
      <c r="FZ393" s="54"/>
      <c r="GA393" s="54"/>
      <c r="GB393" s="54"/>
      <c r="GC393" s="54"/>
      <c r="GD393" s="54"/>
      <c r="GE393" s="54"/>
      <c r="GF393" s="54"/>
      <c r="GG393" s="54"/>
      <c r="GH393" s="54"/>
      <c r="GI393" s="54"/>
      <c r="GJ393" s="54"/>
      <c r="GK393" s="54"/>
      <c r="GL393" s="54"/>
      <c r="GM393" s="54"/>
      <c r="GN393" s="54"/>
      <c r="GO393" s="54"/>
      <c r="GP393" s="54"/>
      <c r="GQ393" s="54"/>
      <c r="GR393" s="54"/>
      <c r="GS393" s="54"/>
      <c r="GT393" s="54"/>
      <c r="GU393" s="54"/>
      <c r="GV393" s="54"/>
      <c r="GW393" s="54"/>
      <c r="GX393" s="54"/>
      <c r="GY393" s="54"/>
      <c r="GZ393" s="54"/>
      <c r="HA393" s="54"/>
      <c r="HB393" s="54"/>
      <c r="HC393" s="54"/>
      <c r="HD393" s="54"/>
      <c r="HE393" s="54"/>
      <c r="HF393" s="54"/>
      <c r="HG393" s="54"/>
      <c r="HH393" s="54"/>
      <c r="HI393" s="54"/>
      <c r="HJ393" s="54"/>
      <c r="HK393" s="54"/>
      <c r="HL393" s="54"/>
      <c r="HM393" s="54"/>
      <c r="HN393" s="54"/>
      <c r="HO393" s="54"/>
      <c r="HP393" s="54"/>
      <c r="HQ393" s="54"/>
      <c r="HR393" s="54"/>
      <c r="HS393" s="54"/>
      <c r="HT393" s="54"/>
      <c r="HU393" s="54"/>
      <c r="HV393" s="54"/>
      <c r="HW393" s="54"/>
      <c r="HX393" s="54"/>
      <c r="HY393" s="54"/>
      <c r="HZ393" s="54"/>
      <c r="IA393" s="54"/>
      <c r="IB393" s="54"/>
      <c r="IC393" s="54"/>
      <c r="ID393" s="54"/>
      <c r="IE393" s="54"/>
      <c r="IF393" s="54"/>
      <c r="IG393" s="54"/>
      <c r="IH393" s="54"/>
      <c r="II393" s="54"/>
      <c r="IJ393" s="54"/>
      <c r="IK393" s="54"/>
      <c r="IL393" s="54"/>
      <c r="IM393" s="54"/>
      <c r="IN393" s="54"/>
      <c r="IO393" s="54"/>
      <c r="IP393" s="54"/>
      <c r="IQ393" s="54"/>
      <c r="IR393" s="54"/>
      <c r="IS393" s="54"/>
      <c r="IT393" s="54"/>
      <c r="IU393" s="54"/>
      <c r="IV393" s="54"/>
      <c r="IW393" s="54"/>
    </row>
    <row r="394" spans="1:257" s="3" customFormat="1" ht="11.1" customHeight="1">
      <c r="A394" s="55" t="s">
        <v>51</v>
      </c>
      <c r="B394" s="55"/>
      <c r="D394" s="6"/>
      <c r="E394" s="6"/>
      <c r="F394" s="6"/>
      <c r="G394" s="6"/>
      <c r="H394" s="6"/>
      <c r="I394" s="6"/>
      <c r="J394" s="3" t="s">
        <v>347</v>
      </c>
      <c r="L394" s="2"/>
      <c r="O394" s="32"/>
    </row>
    <row r="395" spans="1:257" ht="11.1" customHeight="1">
      <c r="A395" s="57" t="s">
        <v>344</v>
      </c>
      <c r="B395" s="57" t="s">
        <v>344</v>
      </c>
      <c r="C395" s="8" t="s">
        <v>102</v>
      </c>
      <c r="D395" s="16">
        <v>43</v>
      </c>
      <c r="E395" s="16"/>
      <c r="F395" s="16">
        <f>SUM(D395:E395)</f>
        <v>43</v>
      </c>
      <c r="G395" s="16">
        <v>43</v>
      </c>
      <c r="H395" s="16">
        <v>41</v>
      </c>
      <c r="I395" s="12" t="s">
        <v>395</v>
      </c>
      <c r="J395" s="12">
        <v>40800</v>
      </c>
      <c r="K395" s="12"/>
      <c r="O395" s="32"/>
    </row>
    <row r="396" spans="1:257" ht="11.1" customHeight="1">
      <c r="A396" s="57" t="s">
        <v>344</v>
      </c>
      <c r="B396" s="57"/>
      <c r="C396" s="7" t="s">
        <v>220</v>
      </c>
      <c r="D396" s="16">
        <v>13457</v>
      </c>
      <c r="E396" s="16"/>
      <c r="F396" s="16">
        <f t="shared" ref="F396:F413" si="71">SUM(D396:E396)</f>
        <v>13457</v>
      </c>
      <c r="G396" s="16">
        <v>13457</v>
      </c>
      <c r="H396" s="16">
        <v>16146</v>
      </c>
      <c r="I396" s="12" t="s">
        <v>395</v>
      </c>
      <c r="J396" s="12">
        <v>16145853</v>
      </c>
      <c r="K396" s="12"/>
      <c r="L396" s="12"/>
      <c r="M396" s="12"/>
      <c r="N396" s="12"/>
      <c r="O396" s="32"/>
    </row>
    <row r="397" spans="1:257" ht="11.1" customHeight="1">
      <c r="A397" s="57" t="s">
        <v>344</v>
      </c>
      <c r="B397" s="57"/>
      <c r="C397" s="8" t="s">
        <v>194</v>
      </c>
      <c r="D397" s="16">
        <v>4939</v>
      </c>
      <c r="E397" s="16"/>
      <c r="F397" s="16">
        <f t="shared" si="71"/>
        <v>4939</v>
      </c>
      <c r="G397" s="16">
        <v>4939</v>
      </c>
      <c r="H397" s="16">
        <v>5582</v>
      </c>
      <c r="I397" s="12" t="s">
        <v>395</v>
      </c>
      <c r="J397" s="12">
        <v>5581800</v>
      </c>
      <c r="K397" s="12"/>
      <c r="O397" s="32"/>
    </row>
    <row r="398" spans="1:257" ht="11.1" customHeight="1">
      <c r="A398" s="57" t="s">
        <v>344</v>
      </c>
      <c r="B398" s="57"/>
      <c r="C398" s="8" t="s">
        <v>195</v>
      </c>
      <c r="D398" s="16">
        <v>10464</v>
      </c>
      <c r="E398" s="16"/>
      <c r="F398" s="16">
        <f t="shared" si="71"/>
        <v>10464</v>
      </c>
      <c r="G398" s="16">
        <v>10464</v>
      </c>
      <c r="H398" s="16">
        <v>10464</v>
      </c>
      <c r="I398" s="12" t="s">
        <v>395</v>
      </c>
      <c r="J398" s="12">
        <v>10464000</v>
      </c>
      <c r="K398" s="12"/>
      <c r="O398" s="32"/>
    </row>
    <row r="399" spans="1:257" ht="11.1" customHeight="1">
      <c r="A399" s="57" t="s">
        <v>344</v>
      </c>
      <c r="B399" s="57"/>
      <c r="C399" s="8" t="s">
        <v>196</v>
      </c>
      <c r="D399" s="16">
        <v>886</v>
      </c>
      <c r="E399" s="16"/>
      <c r="F399" s="16">
        <f t="shared" si="71"/>
        <v>886</v>
      </c>
      <c r="G399" s="16">
        <v>886</v>
      </c>
      <c r="H399" s="16">
        <v>100</v>
      </c>
      <c r="I399" s="12" t="s">
        <v>395</v>
      </c>
      <c r="J399" s="12">
        <v>100000</v>
      </c>
      <c r="K399" s="12"/>
      <c r="O399" s="32"/>
    </row>
    <row r="400" spans="1:257" ht="11.1" customHeight="1">
      <c r="A400" s="57" t="s">
        <v>344</v>
      </c>
      <c r="B400" s="57"/>
      <c r="C400" s="8" t="s">
        <v>197</v>
      </c>
      <c r="D400" s="16">
        <v>4177</v>
      </c>
      <c r="E400" s="16"/>
      <c r="F400" s="16">
        <f t="shared" si="71"/>
        <v>4177</v>
      </c>
      <c r="G400" s="16">
        <v>4177</v>
      </c>
      <c r="H400" s="16">
        <v>4174</v>
      </c>
      <c r="I400" s="12" t="s">
        <v>395</v>
      </c>
      <c r="J400" s="12">
        <v>4174530</v>
      </c>
      <c r="K400" s="12"/>
      <c r="O400" s="32"/>
    </row>
    <row r="401" spans="1:15" ht="11.1" customHeight="1">
      <c r="A401" s="57" t="s">
        <v>344</v>
      </c>
      <c r="B401" s="57"/>
      <c r="C401" s="8" t="s">
        <v>303</v>
      </c>
      <c r="D401" s="16">
        <v>6000</v>
      </c>
      <c r="E401" s="16"/>
      <c r="F401" s="16">
        <f t="shared" si="71"/>
        <v>6000</v>
      </c>
      <c r="G401" s="16">
        <v>6000</v>
      </c>
      <c r="H401" s="16">
        <v>7000</v>
      </c>
      <c r="I401" s="12" t="s">
        <v>395</v>
      </c>
      <c r="J401" s="12">
        <v>7000000</v>
      </c>
      <c r="K401" s="12"/>
      <c r="O401" s="12"/>
    </row>
    <row r="402" spans="1:15" ht="11.1" customHeight="1">
      <c r="A402" s="57" t="s">
        <v>344</v>
      </c>
      <c r="B402" s="57"/>
      <c r="C402" s="8" t="s">
        <v>304</v>
      </c>
      <c r="D402" s="16">
        <v>10140</v>
      </c>
      <c r="E402" s="16"/>
      <c r="F402" s="16">
        <f t="shared" si="71"/>
        <v>10140</v>
      </c>
      <c r="G402" s="16">
        <v>10140</v>
      </c>
      <c r="H402" s="16">
        <v>0</v>
      </c>
      <c r="I402" s="12" t="s">
        <v>395</v>
      </c>
      <c r="J402" s="12">
        <v>0</v>
      </c>
      <c r="K402" s="12"/>
      <c r="O402" s="32"/>
    </row>
    <row r="403" spans="1:15" ht="11.1" customHeight="1">
      <c r="A403" s="57" t="s">
        <v>344</v>
      </c>
      <c r="B403" s="57"/>
      <c r="C403" s="9" t="s">
        <v>451</v>
      </c>
      <c r="D403" s="16">
        <v>1121</v>
      </c>
      <c r="E403" s="16"/>
      <c r="F403" s="16">
        <f t="shared" si="71"/>
        <v>1121</v>
      </c>
      <c r="G403" s="16">
        <v>1121</v>
      </c>
      <c r="H403" s="16">
        <v>1025</v>
      </c>
      <c r="I403" s="12" t="s">
        <v>395</v>
      </c>
      <c r="J403" s="12">
        <v>1024800</v>
      </c>
      <c r="K403" s="12"/>
      <c r="O403" s="32"/>
    </row>
    <row r="404" spans="1:15" ht="11.1" customHeight="1">
      <c r="A404" s="57" t="s">
        <v>344</v>
      </c>
      <c r="B404" s="57"/>
      <c r="C404" s="9" t="s">
        <v>624</v>
      </c>
      <c r="D404" s="16"/>
      <c r="E404" s="16">
        <v>1254</v>
      </c>
      <c r="F404" s="16">
        <f t="shared" si="71"/>
        <v>1254</v>
      </c>
      <c r="G404" s="16">
        <v>1254</v>
      </c>
      <c r="H404" s="16">
        <v>0</v>
      </c>
      <c r="I404" s="12" t="s">
        <v>395</v>
      </c>
      <c r="J404" s="12"/>
      <c r="K404" s="12"/>
      <c r="O404" s="32"/>
    </row>
    <row r="405" spans="1:15" ht="11.1" customHeight="1">
      <c r="A405" s="57" t="s">
        <v>423</v>
      </c>
      <c r="B405" s="57" t="s">
        <v>423</v>
      </c>
      <c r="C405" s="8" t="s">
        <v>245</v>
      </c>
      <c r="D405" s="16">
        <v>8389</v>
      </c>
      <c r="E405" s="16"/>
      <c r="F405" s="16">
        <f t="shared" si="71"/>
        <v>8389</v>
      </c>
      <c r="G405" s="16">
        <v>8389</v>
      </c>
      <c r="H405" s="16">
        <v>10085</v>
      </c>
      <c r="I405" s="12" t="s">
        <v>395</v>
      </c>
      <c r="J405" s="12">
        <v>10085015</v>
      </c>
      <c r="K405" s="12"/>
      <c r="O405" s="32"/>
    </row>
    <row r="406" spans="1:15" ht="11.1" customHeight="1">
      <c r="A406" s="57" t="s">
        <v>423</v>
      </c>
      <c r="B406" s="57"/>
      <c r="C406" s="9" t="s">
        <v>341</v>
      </c>
      <c r="D406" s="16">
        <v>175</v>
      </c>
      <c r="E406" s="16">
        <v>-34</v>
      </c>
      <c r="F406" s="16">
        <f t="shared" si="71"/>
        <v>141</v>
      </c>
      <c r="G406" s="16">
        <v>109</v>
      </c>
      <c r="H406" s="16">
        <v>146</v>
      </c>
      <c r="I406" s="12" t="s">
        <v>395</v>
      </c>
      <c r="J406" s="12">
        <v>145920</v>
      </c>
      <c r="K406" s="12"/>
      <c r="O406" s="32"/>
    </row>
    <row r="407" spans="1:15" ht="11.1" customHeight="1">
      <c r="A407" s="57" t="s">
        <v>424</v>
      </c>
      <c r="B407" s="57" t="s">
        <v>424</v>
      </c>
      <c r="C407" s="9" t="s">
        <v>198</v>
      </c>
      <c r="D407" s="16">
        <v>1800</v>
      </c>
      <c r="E407" s="16"/>
      <c r="F407" s="16">
        <f t="shared" si="71"/>
        <v>1800</v>
      </c>
      <c r="G407" s="16">
        <v>1800</v>
      </c>
      <c r="H407" s="16">
        <v>1800</v>
      </c>
      <c r="I407" s="12" t="s">
        <v>395</v>
      </c>
      <c r="J407" s="12">
        <v>1800000</v>
      </c>
      <c r="K407" s="12"/>
      <c r="O407" s="32"/>
    </row>
    <row r="408" spans="1:15" ht="11.1" customHeight="1">
      <c r="A408" s="57" t="s">
        <v>424</v>
      </c>
      <c r="B408" s="57"/>
      <c r="C408" s="9" t="s">
        <v>393</v>
      </c>
      <c r="D408" s="16">
        <v>0</v>
      </c>
      <c r="E408" s="16">
        <v>399</v>
      </c>
      <c r="F408" s="16">
        <f t="shared" si="71"/>
        <v>399</v>
      </c>
      <c r="G408" s="16">
        <v>396</v>
      </c>
      <c r="H408" s="16">
        <v>0</v>
      </c>
      <c r="I408" s="12" t="s">
        <v>395</v>
      </c>
      <c r="J408" s="12">
        <v>0</v>
      </c>
      <c r="K408" s="12"/>
      <c r="O408" s="32"/>
    </row>
    <row r="409" spans="1:15" ht="11.1" customHeight="1">
      <c r="A409" s="57" t="s">
        <v>424</v>
      </c>
      <c r="B409" s="57"/>
      <c r="C409" s="9" t="s">
        <v>463</v>
      </c>
      <c r="D409" s="16">
        <v>0</v>
      </c>
      <c r="E409" s="16"/>
      <c r="F409" s="16">
        <f t="shared" si="71"/>
        <v>0</v>
      </c>
      <c r="G409" s="16"/>
      <c r="H409" s="16">
        <v>0</v>
      </c>
      <c r="I409" s="12" t="s">
        <v>395</v>
      </c>
      <c r="J409" s="12"/>
      <c r="K409" s="12"/>
      <c r="O409" s="32"/>
    </row>
    <row r="410" spans="1:15" ht="11.1" customHeight="1">
      <c r="A410" s="57" t="s">
        <v>369</v>
      </c>
      <c r="B410" s="57"/>
      <c r="C410" s="9" t="s">
        <v>626</v>
      </c>
      <c r="D410" s="16"/>
      <c r="E410" s="16">
        <v>1577</v>
      </c>
      <c r="F410" s="16">
        <f t="shared" si="71"/>
        <v>1577</v>
      </c>
      <c r="G410" s="16">
        <v>1577</v>
      </c>
      <c r="H410" s="16">
        <v>0</v>
      </c>
      <c r="I410" s="12" t="s">
        <v>395</v>
      </c>
      <c r="J410" s="12"/>
      <c r="K410" s="12"/>
      <c r="O410" s="32"/>
    </row>
    <row r="411" spans="1:15" ht="11.1" customHeight="1">
      <c r="A411" s="57" t="s">
        <v>369</v>
      </c>
      <c r="B411" s="57" t="s">
        <v>369</v>
      </c>
      <c r="C411" s="9" t="s">
        <v>370</v>
      </c>
      <c r="D411" s="16">
        <v>0</v>
      </c>
      <c r="E411" s="16">
        <v>12567</v>
      </c>
      <c r="F411" s="16">
        <f t="shared" si="71"/>
        <v>12567</v>
      </c>
      <c r="G411" s="16">
        <v>12567</v>
      </c>
      <c r="H411" s="16">
        <v>0</v>
      </c>
      <c r="I411" s="12" t="s">
        <v>395</v>
      </c>
      <c r="J411" s="12"/>
      <c r="K411" s="12"/>
      <c r="O411" s="32"/>
    </row>
    <row r="412" spans="1:15" ht="11.1" customHeight="1">
      <c r="A412" s="57" t="s">
        <v>517</v>
      </c>
      <c r="B412" s="57" t="s">
        <v>517</v>
      </c>
      <c r="C412" s="9" t="s">
        <v>465</v>
      </c>
      <c r="D412" s="9">
        <v>0</v>
      </c>
      <c r="E412" s="9"/>
      <c r="F412" s="16">
        <f t="shared" si="71"/>
        <v>0</v>
      </c>
      <c r="G412" s="9"/>
      <c r="H412" s="16">
        <v>0</v>
      </c>
      <c r="I412" s="12" t="s">
        <v>395</v>
      </c>
      <c r="J412" s="12"/>
      <c r="K412" s="12"/>
      <c r="O412" s="32"/>
    </row>
    <row r="413" spans="1:15" ht="11.1" customHeight="1">
      <c r="A413" s="57" t="s">
        <v>556</v>
      </c>
      <c r="B413" s="57" t="s">
        <v>556</v>
      </c>
      <c r="C413" s="9" t="s">
        <v>654</v>
      </c>
      <c r="D413" s="9">
        <v>0</v>
      </c>
      <c r="E413" s="9"/>
      <c r="F413" s="16">
        <f t="shared" si="71"/>
        <v>0</v>
      </c>
      <c r="G413" s="9">
        <v>2263</v>
      </c>
      <c r="H413" s="16">
        <v>0</v>
      </c>
      <c r="J413" s="12"/>
      <c r="K413" s="12"/>
      <c r="O413" s="32"/>
    </row>
    <row r="414" spans="1:15" s="3" customFormat="1" ht="11.1" customHeight="1">
      <c r="A414" s="14"/>
      <c r="B414" s="14"/>
      <c r="C414" s="14" t="s">
        <v>63</v>
      </c>
      <c r="D414" s="14">
        <f t="shared" ref="D414:F414" si="72">SUM(D395:D413)</f>
        <v>61591</v>
      </c>
      <c r="E414" s="14">
        <f t="shared" si="72"/>
        <v>15763</v>
      </c>
      <c r="F414" s="14">
        <f t="shared" si="72"/>
        <v>77354</v>
      </c>
      <c r="G414" s="14">
        <f>SUM(G395:G413)</f>
        <v>79582</v>
      </c>
      <c r="H414" s="14">
        <f>SUM(H395:H413)</f>
        <v>56563</v>
      </c>
      <c r="I414" s="114"/>
      <c r="J414" s="14">
        <f>SUM(J395:J411)</f>
        <v>56562718</v>
      </c>
      <c r="K414" s="6"/>
      <c r="O414" s="32"/>
    </row>
    <row r="415" spans="1:15" s="3" customFormat="1" ht="11.1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O415" s="32"/>
    </row>
    <row r="416" spans="1:15" s="3" customFormat="1" ht="11.1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O416" s="32"/>
    </row>
    <row r="417" spans="1:257" s="18" customFormat="1" ht="11.85" customHeight="1">
      <c r="A417" s="72" t="s">
        <v>488</v>
      </c>
      <c r="B417" s="72"/>
      <c r="C417" s="1"/>
      <c r="D417" s="19"/>
      <c r="E417" s="19"/>
      <c r="F417" s="19"/>
      <c r="G417" s="19"/>
      <c r="H417" s="19"/>
      <c r="I417" s="19"/>
      <c r="L417" s="10"/>
      <c r="O417" s="32"/>
    </row>
    <row r="418" spans="1:257" s="18" customFormat="1" ht="11.85" customHeight="1">
      <c r="A418" s="54" t="s">
        <v>269</v>
      </c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  <c r="AR418" s="54"/>
      <c r="AS418" s="54"/>
      <c r="AT418" s="54"/>
      <c r="AU418" s="54"/>
      <c r="AV418" s="54"/>
      <c r="AW418" s="54"/>
      <c r="AX418" s="54"/>
      <c r="AY418" s="54"/>
      <c r="AZ418" s="54"/>
      <c r="BA418" s="54"/>
      <c r="BB418" s="54"/>
      <c r="BC418" s="54"/>
      <c r="BD418" s="54"/>
      <c r="BE418" s="54"/>
      <c r="BF418" s="54"/>
      <c r="BG418" s="54"/>
      <c r="BH418" s="54"/>
      <c r="BI418" s="54"/>
      <c r="BJ418" s="54"/>
      <c r="BK418" s="54"/>
      <c r="BL418" s="54"/>
      <c r="BM418" s="54"/>
      <c r="BN418" s="54"/>
      <c r="BO418" s="54"/>
      <c r="BP418" s="54"/>
      <c r="BQ418" s="54"/>
      <c r="BR418" s="54"/>
      <c r="BS418" s="54"/>
      <c r="BT418" s="54"/>
      <c r="BU418" s="54"/>
      <c r="BV418" s="54"/>
      <c r="BW418" s="54"/>
      <c r="BX418" s="54"/>
      <c r="BY418" s="54"/>
      <c r="BZ418" s="54"/>
      <c r="CA418" s="54"/>
      <c r="CB418" s="54"/>
      <c r="CC418" s="54"/>
      <c r="CD418" s="54"/>
      <c r="CE418" s="54"/>
      <c r="CF418" s="54"/>
      <c r="CG418" s="54"/>
      <c r="CH418" s="54"/>
      <c r="CI418" s="54"/>
      <c r="CJ418" s="54"/>
      <c r="CK418" s="54"/>
      <c r="CL418" s="54"/>
      <c r="CM418" s="54"/>
      <c r="CN418" s="54"/>
      <c r="CO418" s="54"/>
      <c r="CP418" s="54"/>
      <c r="CQ418" s="54"/>
      <c r="CR418" s="54"/>
      <c r="CS418" s="54"/>
      <c r="CT418" s="54"/>
      <c r="CU418" s="54"/>
      <c r="CV418" s="54"/>
      <c r="CW418" s="54"/>
      <c r="CX418" s="54"/>
      <c r="CY418" s="54"/>
      <c r="CZ418" s="54"/>
      <c r="DA418" s="54"/>
      <c r="DB418" s="54"/>
      <c r="DC418" s="54"/>
      <c r="DD418" s="54"/>
      <c r="DE418" s="54"/>
      <c r="DF418" s="54"/>
      <c r="DG418" s="54"/>
      <c r="DH418" s="54"/>
      <c r="DI418" s="54"/>
      <c r="DJ418" s="54"/>
      <c r="DK418" s="54"/>
      <c r="DL418" s="54"/>
      <c r="DM418" s="54"/>
      <c r="DN418" s="54"/>
      <c r="DO418" s="54"/>
      <c r="DP418" s="54"/>
      <c r="DQ418" s="54"/>
      <c r="DR418" s="54"/>
      <c r="DS418" s="54"/>
      <c r="DT418" s="54"/>
      <c r="DU418" s="54"/>
      <c r="DV418" s="54"/>
      <c r="DW418" s="54"/>
      <c r="DX418" s="54"/>
      <c r="DY418" s="54"/>
      <c r="DZ418" s="54"/>
      <c r="EA418" s="54"/>
      <c r="EB418" s="54"/>
      <c r="EC418" s="54"/>
      <c r="ED418" s="54"/>
      <c r="EE418" s="54"/>
      <c r="EF418" s="54"/>
      <c r="EG418" s="54"/>
      <c r="EH418" s="54"/>
      <c r="EI418" s="54"/>
      <c r="EJ418" s="54"/>
      <c r="EK418" s="54"/>
      <c r="EL418" s="54"/>
      <c r="EM418" s="54"/>
      <c r="EN418" s="54"/>
      <c r="EO418" s="54"/>
      <c r="EP418" s="54"/>
      <c r="EQ418" s="54"/>
      <c r="ER418" s="54"/>
      <c r="ES418" s="54"/>
      <c r="ET418" s="54"/>
      <c r="EU418" s="54"/>
      <c r="EV418" s="54"/>
      <c r="EW418" s="54"/>
      <c r="EX418" s="54"/>
      <c r="EY418" s="54"/>
      <c r="EZ418" s="54"/>
      <c r="FA418" s="54"/>
      <c r="FB418" s="54"/>
      <c r="FC418" s="54"/>
      <c r="FD418" s="54"/>
      <c r="FE418" s="54"/>
      <c r="FF418" s="54"/>
      <c r="FG418" s="54"/>
      <c r="FH418" s="54"/>
      <c r="FI418" s="54"/>
      <c r="FJ418" s="54"/>
      <c r="FK418" s="54"/>
      <c r="FL418" s="54"/>
      <c r="FM418" s="54"/>
      <c r="FN418" s="54"/>
      <c r="FO418" s="54"/>
      <c r="FP418" s="54"/>
      <c r="FQ418" s="54"/>
      <c r="FR418" s="54"/>
      <c r="FS418" s="54"/>
      <c r="FT418" s="54"/>
      <c r="FU418" s="54"/>
      <c r="FV418" s="54"/>
      <c r="FW418" s="54"/>
      <c r="FX418" s="54"/>
      <c r="FY418" s="54"/>
      <c r="FZ418" s="54"/>
      <c r="GA418" s="54"/>
      <c r="GB418" s="54"/>
      <c r="GC418" s="54"/>
      <c r="GD418" s="54"/>
      <c r="GE418" s="54"/>
      <c r="GF418" s="54"/>
      <c r="GG418" s="54"/>
      <c r="GH418" s="54"/>
      <c r="GI418" s="54"/>
      <c r="GJ418" s="54"/>
      <c r="GK418" s="54"/>
      <c r="GL418" s="54"/>
      <c r="GM418" s="54"/>
      <c r="GN418" s="54"/>
      <c r="GO418" s="54"/>
      <c r="GP418" s="54"/>
      <c r="GQ418" s="54"/>
      <c r="GR418" s="54"/>
      <c r="GS418" s="54"/>
      <c r="GT418" s="54"/>
      <c r="GU418" s="54"/>
      <c r="GV418" s="54"/>
      <c r="GW418" s="54"/>
      <c r="GX418" s="54"/>
      <c r="GY418" s="54"/>
      <c r="GZ418" s="54"/>
      <c r="HA418" s="54"/>
      <c r="HB418" s="54"/>
      <c r="HC418" s="54"/>
      <c r="HD418" s="54"/>
      <c r="HE418" s="54"/>
      <c r="HF418" s="54"/>
      <c r="HG418" s="54"/>
      <c r="HH418" s="54"/>
      <c r="HI418" s="54"/>
      <c r="HJ418" s="54"/>
      <c r="HK418" s="54"/>
      <c r="HL418" s="54"/>
      <c r="HM418" s="54"/>
      <c r="HN418" s="54"/>
      <c r="HO418" s="54"/>
      <c r="HP418" s="54"/>
      <c r="HQ418" s="54"/>
      <c r="HR418" s="54"/>
      <c r="HS418" s="54"/>
      <c r="HT418" s="54"/>
      <c r="HU418" s="54"/>
      <c r="HV418" s="54"/>
      <c r="HW418" s="54"/>
      <c r="HX418" s="54"/>
      <c r="HY418" s="54"/>
      <c r="HZ418" s="54"/>
      <c r="IA418" s="54"/>
      <c r="IB418" s="54"/>
      <c r="IC418" s="54"/>
      <c r="ID418" s="54"/>
      <c r="IE418" s="54"/>
      <c r="IF418" s="54"/>
      <c r="IG418" s="54"/>
      <c r="IH418" s="54"/>
      <c r="II418" s="54"/>
      <c r="IJ418" s="54"/>
      <c r="IK418" s="54"/>
      <c r="IL418" s="54"/>
      <c r="IM418" s="54"/>
      <c r="IN418" s="54"/>
      <c r="IO418" s="54"/>
      <c r="IP418" s="54"/>
      <c r="IQ418" s="54"/>
      <c r="IR418" s="54"/>
      <c r="IS418" s="54"/>
      <c r="IT418" s="54"/>
      <c r="IU418" s="54"/>
      <c r="IV418" s="54"/>
      <c r="IW418" s="54"/>
    </row>
    <row r="419" spans="1:257" s="18" customFormat="1">
      <c r="A419" s="65" t="s">
        <v>51</v>
      </c>
      <c r="B419" s="65"/>
      <c r="D419" s="19"/>
      <c r="E419" s="19"/>
      <c r="F419" s="19"/>
      <c r="G419" s="19"/>
      <c r="H419" s="19"/>
      <c r="I419" s="19"/>
      <c r="J419" s="21"/>
    </row>
    <row r="420" spans="1:257" ht="11.1" customHeight="1">
      <c r="A420" s="57" t="s">
        <v>518</v>
      </c>
      <c r="B420" s="57" t="s">
        <v>405</v>
      </c>
      <c r="C420" s="9" t="s">
        <v>393</v>
      </c>
      <c r="D420" s="16">
        <v>399</v>
      </c>
      <c r="E420" s="16">
        <v>-399</v>
      </c>
      <c r="F420" s="16">
        <f>SUM(D420:E420)</f>
        <v>0</v>
      </c>
      <c r="G420" s="16"/>
      <c r="H420" s="16">
        <v>408</v>
      </c>
      <c r="I420" s="12" t="s">
        <v>395</v>
      </c>
      <c r="J420" s="12"/>
      <c r="K420" s="12"/>
      <c r="O420" s="32"/>
    </row>
    <row r="421" spans="1:257" s="3" customFormat="1">
      <c r="A421" s="58"/>
      <c r="B421" s="58"/>
      <c r="C421" s="13" t="s">
        <v>52</v>
      </c>
      <c r="D421" s="14">
        <f t="shared" ref="D421:F421" si="73">SUM(D420:D420)</f>
        <v>399</v>
      </c>
      <c r="E421" s="14">
        <f t="shared" si="73"/>
        <v>-399</v>
      </c>
      <c r="F421" s="14">
        <f t="shared" si="73"/>
        <v>0</v>
      </c>
      <c r="G421" s="14">
        <f t="shared" ref="G421:H421" si="74">SUM(G420:G420)</f>
        <v>0</v>
      </c>
      <c r="H421" s="14">
        <f t="shared" si="74"/>
        <v>408</v>
      </c>
      <c r="I421" s="6"/>
      <c r="J421" s="4"/>
    </row>
    <row r="422" spans="1:257" s="3" customFormat="1" ht="11.1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O422" s="32"/>
    </row>
    <row r="423" spans="1:257" s="3" customFormat="1" ht="11.1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O423" s="32"/>
    </row>
    <row r="424" spans="1:257" s="3" customFormat="1" ht="12.4" customHeight="1">
      <c r="A424" s="54" t="s">
        <v>464</v>
      </c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  <c r="AR424" s="54"/>
      <c r="AS424" s="54"/>
      <c r="AT424" s="54"/>
      <c r="AU424" s="54"/>
      <c r="AV424" s="54"/>
      <c r="AW424" s="54"/>
      <c r="AX424" s="54"/>
      <c r="AY424" s="54"/>
      <c r="AZ424" s="54"/>
      <c r="BA424" s="54"/>
      <c r="BB424" s="54"/>
      <c r="BC424" s="54"/>
      <c r="BD424" s="54"/>
      <c r="BE424" s="54"/>
      <c r="BF424" s="54"/>
      <c r="BG424" s="54"/>
      <c r="BH424" s="54"/>
      <c r="BI424" s="54"/>
      <c r="BJ424" s="54"/>
      <c r="BK424" s="54"/>
      <c r="BL424" s="54"/>
      <c r="BM424" s="54"/>
      <c r="BN424" s="54"/>
      <c r="BO424" s="54"/>
      <c r="BP424" s="54"/>
      <c r="BQ424" s="54"/>
      <c r="BR424" s="54"/>
      <c r="BS424" s="54"/>
      <c r="BT424" s="54"/>
      <c r="BU424" s="54"/>
      <c r="BV424" s="54"/>
      <c r="BW424" s="54"/>
      <c r="BX424" s="54"/>
      <c r="BY424" s="54"/>
      <c r="BZ424" s="54"/>
      <c r="CA424" s="54"/>
      <c r="CB424" s="54"/>
      <c r="CC424" s="54"/>
      <c r="CD424" s="54"/>
      <c r="CE424" s="54"/>
      <c r="CF424" s="54"/>
      <c r="CG424" s="54"/>
      <c r="CH424" s="54"/>
      <c r="CI424" s="54"/>
      <c r="CJ424" s="54"/>
      <c r="CK424" s="54"/>
      <c r="CL424" s="54"/>
      <c r="CM424" s="54"/>
      <c r="CN424" s="54"/>
      <c r="CO424" s="54"/>
      <c r="CP424" s="54"/>
      <c r="CQ424" s="54"/>
      <c r="CR424" s="54"/>
      <c r="CS424" s="54"/>
      <c r="CT424" s="54"/>
      <c r="CU424" s="54"/>
      <c r="CV424" s="54"/>
      <c r="CW424" s="54"/>
      <c r="CX424" s="54"/>
      <c r="CY424" s="54"/>
      <c r="CZ424" s="54"/>
      <c r="DA424" s="54"/>
      <c r="DB424" s="54"/>
      <c r="DC424" s="54"/>
      <c r="DD424" s="54"/>
      <c r="DE424" s="54"/>
      <c r="DF424" s="54"/>
      <c r="DG424" s="54"/>
      <c r="DH424" s="54"/>
      <c r="DI424" s="54"/>
      <c r="DJ424" s="54"/>
      <c r="DK424" s="54"/>
      <c r="DL424" s="54"/>
      <c r="DM424" s="54"/>
      <c r="DN424" s="54"/>
      <c r="DO424" s="54"/>
      <c r="DP424" s="54"/>
      <c r="DQ424" s="54"/>
      <c r="DR424" s="54"/>
      <c r="DS424" s="54"/>
      <c r="DT424" s="54"/>
      <c r="DU424" s="54"/>
      <c r="DV424" s="54"/>
      <c r="DW424" s="54"/>
      <c r="DX424" s="54"/>
      <c r="DY424" s="54"/>
      <c r="DZ424" s="54"/>
      <c r="EA424" s="54"/>
      <c r="EB424" s="54"/>
      <c r="EC424" s="54"/>
      <c r="ED424" s="54"/>
      <c r="EE424" s="54"/>
      <c r="EF424" s="54"/>
      <c r="EG424" s="54"/>
      <c r="EH424" s="54"/>
      <c r="EI424" s="54"/>
      <c r="EJ424" s="54"/>
      <c r="EK424" s="54"/>
      <c r="EL424" s="54"/>
      <c r="EM424" s="54"/>
      <c r="EN424" s="54"/>
      <c r="EO424" s="54"/>
      <c r="EP424" s="54"/>
      <c r="EQ424" s="54"/>
      <c r="ER424" s="54"/>
      <c r="ES424" s="54"/>
      <c r="ET424" s="54"/>
      <c r="EU424" s="54"/>
      <c r="EV424" s="54"/>
      <c r="EW424" s="54"/>
      <c r="EX424" s="54"/>
      <c r="EY424" s="54"/>
      <c r="EZ424" s="54"/>
      <c r="FA424" s="54"/>
      <c r="FB424" s="54"/>
      <c r="FC424" s="54"/>
      <c r="FD424" s="54"/>
      <c r="FE424" s="54"/>
      <c r="FF424" s="54"/>
      <c r="FG424" s="54"/>
      <c r="FH424" s="54"/>
      <c r="FI424" s="54"/>
      <c r="FJ424" s="54"/>
      <c r="FK424" s="54"/>
      <c r="FL424" s="54"/>
      <c r="FM424" s="54"/>
      <c r="FN424" s="54"/>
      <c r="FO424" s="54"/>
      <c r="FP424" s="54"/>
      <c r="FQ424" s="54"/>
      <c r="FR424" s="54"/>
      <c r="FS424" s="54"/>
      <c r="FT424" s="54"/>
      <c r="FU424" s="54"/>
      <c r="FV424" s="54"/>
      <c r="FW424" s="54"/>
      <c r="FX424" s="54"/>
      <c r="FY424" s="54"/>
      <c r="FZ424" s="54"/>
      <c r="GA424" s="54"/>
      <c r="GB424" s="54"/>
      <c r="GC424" s="54"/>
      <c r="GD424" s="54"/>
      <c r="GE424" s="54"/>
      <c r="GF424" s="54"/>
      <c r="GG424" s="54"/>
      <c r="GH424" s="54"/>
      <c r="GI424" s="54"/>
      <c r="GJ424" s="54"/>
      <c r="GK424" s="54"/>
      <c r="GL424" s="54"/>
      <c r="GM424" s="54"/>
      <c r="GN424" s="54"/>
      <c r="GO424" s="54"/>
      <c r="GP424" s="54"/>
      <c r="GQ424" s="54"/>
      <c r="GR424" s="54"/>
      <c r="GS424" s="54"/>
      <c r="GT424" s="54"/>
      <c r="GU424" s="54"/>
      <c r="GV424" s="54"/>
      <c r="GW424" s="54"/>
      <c r="GX424" s="54"/>
      <c r="GY424" s="54"/>
      <c r="GZ424" s="54"/>
      <c r="HA424" s="54"/>
      <c r="HB424" s="54"/>
      <c r="HC424" s="54"/>
      <c r="HD424" s="54"/>
      <c r="HE424" s="54"/>
      <c r="HF424" s="54"/>
      <c r="HG424" s="54"/>
      <c r="HH424" s="54"/>
      <c r="HI424" s="54"/>
      <c r="HJ424" s="54"/>
      <c r="HK424" s="54"/>
      <c r="HL424" s="54"/>
      <c r="HM424" s="54"/>
      <c r="HN424" s="54"/>
      <c r="HO424" s="54"/>
      <c r="HP424" s="54"/>
      <c r="HQ424" s="54"/>
      <c r="HR424" s="54"/>
      <c r="HS424" s="54"/>
      <c r="HT424" s="54"/>
      <c r="HU424" s="54"/>
      <c r="HV424" s="54"/>
      <c r="HW424" s="54"/>
      <c r="HX424" s="54"/>
      <c r="HY424" s="54"/>
      <c r="HZ424" s="54"/>
      <c r="IA424" s="54"/>
      <c r="IB424" s="54"/>
      <c r="IC424" s="54"/>
      <c r="ID424" s="54"/>
      <c r="IE424" s="54"/>
      <c r="IF424" s="54"/>
      <c r="IG424" s="54"/>
      <c r="IH424" s="54"/>
      <c r="II424" s="54"/>
      <c r="IJ424" s="54"/>
      <c r="IK424" s="54"/>
      <c r="IL424" s="54"/>
      <c r="IM424" s="54"/>
      <c r="IN424" s="54"/>
      <c r="IO424" s="54"/>
      <c r="IP424" s="54"/>
      <c r="IQ424" s="54"/>
      <c r="IR424" s="54"/>
      <c r="IS424" s="54"/>
      <c r="IT424" s="54"/>
      <c r="IU424" s="54"/>
      <c r="IV424" s="54"/>
      <c r="IW424" s="54"/>
    </row>
    <row r="425" spans="1:257" s="3" customFormat="1" ht="12.4" customHeight="1">
      <c r="A425" s="54" t="s">
        <v>269</v>
      </c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  <c r="AR425" s="54"/>
      <c r="AS425" s="54"/>
      <c r="AT425" s="54"/>
      <c r="AU425" s="54"/>
      <c r="AV425" s="54"/>
      <c r="AW425" s="54"/>
      <c r="AX425" s="54"/>
      <c r="AY425" s="54"/>
      <c r="AZ425" s="54"/>
      <c r="BA425" s="54"/>
      <c r="BB425" s="54"/>
      <c r="BC425" s="54"/>
      <c r="BD425" s="54"/>
      <c r="BE425" s="54"/>
      <c r="BF425" s="54"/>
      <c r="BG425" s="54"/>
      <c r="BH425" s="54"/>
      <c r="BI425" s="54"/>
      <c r="BJ425" s="54"/>
      <c r="BK425" s="54"/>
      <c r="BL425" s="54"/>
      <c r="BM425" s="54"/>
      <c r="BN425" s="54"/>
      <c r="BO425" s="54"/>
      <c r="BP425" s="54"/>
      <c r="BQ425" s="54"/>
      <c r="BR425" s="54"/>
      <c r="BS425" s="54"/>
      <c r="BT425" s="54"/>
      <c r="BU425" s="54"/>
      <c r="BV425" s="54"/>
      <c r="BW425" s="54"/>
      <c r="BX425" s="54"/>
      <c r="BY425" s="54"/>
      <c r="BZ425" s="54"/>
      <c r="CA425" s="54"/>
      <c r="CB425" s="54"/>
      <c r="CC425" s="54"/>
      <c r="CD425" s="54"/>
      <c r="CE425" s="54"/>
      <c r="CF425" s="54"/>
      <c r="CG425" s="54"/>
      <c r="CH425" s="54"/>
      <c r="CI425" s="54"/>
      <c r="CJ425" s="54"/>
      <c r="CK425" s="54"/>
      <c r="CL425" s="54"/>
      <c r="CM425" s="54"/>
      <c r="CN425" s="54"/>
      <c r="CO425" s="54"/>
      <c r="CP425" s="54"/>
      <c r="CQ425" s="54"/>
      <c r="CR425" s="54"/>
      <c r="CS425" s="54"/>
      <c r="CT425" s="54"/>
      <c r="CU425" s="54"/>
      <c r="CV425" s="54"/>
      <c r="CW425" s="54"/>
      <c r="CX425" s="54"/>
      <c r="CY425" s="54"/>
      <c r="CZ425" s="54"/>
      <c r="DA425" s="54"/>
      <c r="DB425" s="54"/>
      <c r="DC425" s="54"/>
      <c r="DD425" s="54"/>
      <c r="DE425" s="54"/>
      <c r="DF425" s="54"/>
      <c r="DG425" s="54"/>
      <c r="DH425" s="54"/>
      <c r="DI425" s="54"/>
      <c r="DJ425" s="54"/>
      <c r="DK425" s="54"/>
      <c r="DL425" s="54"/>
      <c r="DM425" s="54"/>
      <c r="DN425" s="54"/>
      <c r="DO425" s="54"/>
      <c r="DP425" s="54"/>
      <c r="DQ425" s="54"/>
      <c r="DR425" s="54"/>
      <c r="DS425" s="54"/>
      <c r="DT425" s="54"/>
      <c r="DU425" s="54"/>
      <c r="DV425" s="54"/>
      <c r="DW425" s="54"/>
      <c r="DX425" s="54"/>
      <c r="DY425" s="54"/>
      <c r="DZ425" s="54"/>
      <c r="EA425" s="54"/>
      <c r="EB425" s="54"/>
      <c r="EC425" s="54"/>
      <c r="ED425" s="54"/>
      <c r="EE425" s="54"/>
      <c r="EF425" s="54"/>
      <c r="EG425" s="54"/>
      <c r="EH425" s="54"/>
      <c r="EI425" s="54"/>
      <c r="EJ425" s="54"/>
      <c r="EK425" s="54"/>
      <c r="EL425" s="54"/>
      <c r="EM425" s="54"/>
      <c r="EN425" s="54"/>
      <c r="EO425" s="54"/>
      <c r="EP425" s="54"/>
      <c r="EQ425" s="54"/>
      <c r="ER425" s="54"/>
      <c r="ES425" s="54"/>
      <c r="ET425" s="54"/>
      <c r="EU425" s="54"/>
      <c r="EV425" s="54"/>
      <c r="EW425" s="54"/>
      <c r="EX425" s="54"/>
      <c r="EY425" s="54"/>
      <c r="EZ425" s="54"/>
      <c r="FA425" s="54"/>
      <c r="FB425" s="54"/>
      <c r="FC425" s="54"/>
      <c r="FD425" s="54"/>
      <c r="FE425" s="54"/>
      <c r="FF425" s="54"/>
      <c r="FG425" s="54"/>
      <c r="FH425" s="54"/>
      <c r="FI425" s="54"/>
      <c r="FJ425" s="54"/>
      <c r="FK425" s="54"/>
      <c r="FL425" s="54"/>
      <c r="FM425" s="54"/>
      <c r="FN425" s="54"/>
      <c r="FO425" s="54"/>
      <c r="FP425" s="54"/>
      <c r="FQ425" s="54"/>
      <c r="FR425" s="54"/>
      <c r="FS425" s="54"/>
      <c r="FT425" s="54"/>
      <c r="FU425" s="54"/>
      <c r="FV425" s="54"/>
      <c r="FW425" s="54"/>
      <c r="FX425" s="54"/>
      <c r="FY425" s="54"/>
      <c r="FZ425" s="54"/>
      <c r="GA425" s="54"/>
      <c r="GB425" s="54"/>
      <c r="GC425" s="54"/>
      <c r="GD425" s="54"/>
      <c r="GE425" s="54"/>
      <c r="GF425" s="54"/>
      <c r="GG425" s="54"/>
      <c r="GH425" s="54"/>
      <c r="GI425" s="54"/>
      <c r="GJ425" s="54"/>
      <c r="GK425" s="54"/>
      <c r="GL425" s="54"/>
      <c r="GM425" s="54"/>
      <c r="GN425" s="54"/>
      <c r="GO425" s="54"/>
      <c r="GP425" s="54"/>
      <c r="GQ425" s="54"/>
      <c r="GR425" s="54"/>
      <c r="GS425" s="54"/>
      <c r="GT425" s="54"/>
      <c r="GU425" s="54"/>
      <c r="GV425" s="54"/>
      <c r="GW425" s="54"/>
      <c r="GX425" s="54"/>
      <c r="GY425" s="54"/>
      <c r="GZ425" s="54"/>
      <c r="HA425" s="54"/>
      <c r="HB425" s="54"/>
      <c r="HC425" s="54"/>
      <c r="HD425" s="54"/>
      <c r="HE425" s="54"/>
      <c r="HF425" s="54"/>
      <c r="HG425" s="54"/>
      <c r="HH425" s="54"/>
      <c r="HI425" s="54"/>
      <c r="HJ425" s="54"/>
      <c r="HK425" s="54"/>
      <c r="HL425" s="54"/>
      <c r="HM425" s="54"/>
      <c r="HN425" s="54"/>
      <c r="HO425" s="54"/>
      <c r="HP425" s="54"/>
      <c r="HQ425" s="54"/>
      <c r="HR425" s="54"/>
      <c r="HS425" s="54"/>
      <c r="HT425" s="54"/>
      <c r="HU425" s="54"/>
      <c r="HV425" s="54"/>
      <c r="HW425" s="54"/>
      <c r="HX425" s="54"/>
      <c r="HY425" s="54"/>
      <c r="HZ425" s="54"/>
      <c r="IA425" s="54"/>
      <c r="IB425" s="54"/>
      <c r="IC425" s="54"/>
      <c r="ID425" s="54"/>
      <c r="IE425" s="54"/>
      <c r="IF425" s="54"/>
      <c r="IG425" s="54"/>
      <c r="IH425" s="54"/>
      <c r="II425" s="54"/>
      <c r="IJ425" s="54"/>
      <c r="IK425" s="54"/>
      <c r="IL425" s="54"/>
      <c r="IM425" s="54"/>
      <c r="IN425" s="54"/>
      <c r="IO425" s="54"/>
      <c r="IP425" s="54"/>
      <c r="IQ425" s="54"/>
      <c r="IR425" s="54"/>
      <c r="IS425" s="54"/>
      <c r="IT425" s="54"/>
      <c r="IU425" s="54"/>
      <c r="IV425" s="54"/>
      <c r="IW425" s="54"/>
    </row>
    <row r="426" spans="1:257" ht="11.1" customHeight="1">
      <c r="A426" s="55" t="s">
        <v>53</v>
      </c>
      <c r="B426" s="55"/>
      <c r="O426" s="32"/>
    </row>
    <row r="427" spans="1:257" ht="11.1" customHeight="1">
      <c r="A427" s="57" t="s">
        <v>403</v>
      </c>
      <c r="B427" s="57" t="s">
        <v>403</v>
      </c>
      <c r="C427" s="8" t="s">
        <v>458</v>
      </c>
      <c r="D427" s="9">
        <v>138</v>
      </c>
      <c r="E427" s="9"/>
      <c r="F427" s="9">
        <f>SUM(D427:E427)</f>
        <v>138</v>
      </c>
      <c r="G427" s="9">
        <v>82</v>
      </c>
      <c r="H427" s="9">
        <v>115</v>
      </c>
      <c r="I427" s="12" t="s">
        <v>395</v>
      </c>
      <c r="O427" s="32"/>
    </row>
    <row r="428" spans="1:257" ht="11.1" customHeight="1">
      <c r="A428" s="57" t="s">
        <v>398</v>
      </c>
      <c r="B428" s="57" t="s">
        <v>398</v>
      </c>
      <c r="C428" s="8" t="s">
        <v>92</v>
      </c>
      <c r="D428" s="9">
        <v>37</v>
      </c>
      <c r="E428" s="9"/>
      <c r="F428" s="9">
        <f>SUM(D428:E428)</f>
        <v>37</v>
      </c>
      <c r="G428" s="9">
        <v>22</v>
      </c>
      <c r="H428" s="9">
        <v>31</v>
      </c>
      <c r="I428" s="12" t="s">
        <v>395</v>
      </c>
      <c r="O428" s="32"/>
    </row>
    <row r="429" spans="1:257" s="3" customFormat="1" ht="11.1" customHeight="1">
      <c r="A429" s="58"/>
      <c r="B429" s="58"/>
      <c r="C429" s="13" t="s">
        <v>54</v>
      </c>
      <c r="D429" s="14">
        <f t="shared" ref="D429:F429" si="75">SUM(D427:D428)</f>
        <v>175</v>
      </c>
      <c r="E429" s="14">
        <f t="shared" si="75"/>
        <v>0</v>
      </c>
      <c r="F429" s="14">
        <f t="shared" si="75"/>
        <v>175</v>
      </c>
      <c r="G429" s="14">
        <f t="shared" ref="G429:H429" si="76">SUM(G427:G428)</f>
        <v>104</v>
      </c>
      <c r="H429" s="14">
        <f t="shared" si="76"/>
        <v>146</v>
      </c>
      <c r="I429" s="6"/>
      <c r="O429" s="32"/>
    </row>
    <row r="430" spans="1:257" s="3" customFormat="1" ht="11.1" customHeight="1">
      <c r="A430" s="55"/>
      <c r="B430" s="55"/>
      <c r="D430" s="6"/>
      <c r="E430" s="6"/>
      <c r="F430" s="6"/>
      <c r="G430" s="6"/>
      <c r="H430" s="6"/>
      <c r="I430" s="6"/>
      <c r="O430" s="32"/>
    </row>
    <row r="431" spans="1:257" s="3" customFormat="1" ht="11.1" customHeight="1">
      <c r="A431" s="55"/>
      <c r="B431" s="55"/>
      <c r="D431" s="6"/>
      <c r="E431" s="6"/>
      <c r="F431" s="6"/>
      <c r="G431" s="6"/>
      <c r="H431" s="6"/>
      <c r="I431" s="6"/>
      <c r="O431" s="32"/>
    </row>
    <row r="432" spans="1:257" s="3" customFormat="1" ht="11.1" customHeight="1">
      <c r="A432" s="55"/>
      <c r="B432" s="55"/>
      <c r="D432" s="6"/>
      <c r="E432" s="6"/>
      <c r="F432" s="6"/>
      <c r="G432" s="6"/>
      <c r="H432" s="6"/>
      <c r="I432" s="6"/>
      <c r="O432" s="32"/>
    </row>
    <row r="433" spans="1:257" s="3" customFormat="1" ht="11.1" customHeight="1">
      <c r="A433" s="55"/>
      <c r="B433" s="55"/>
      <c r="D433" s="6"/>
      <c r="E433" s="6"/>
      <c r="F433" s="6"/>
      <c r="G433" s="6"/>
      <c r="H433" s="6"/>
      <c r="I433" s="6"/>
      <c r="O433" s="32"/>
    </row>
    <row r="434" spans="1:257" s="3" customFormat="1" ht="11.1" customHeight="1">
      <c r="A434" s="55"/>
      <c r="B434" s="55"/>
      <c r="D434" s="6"/>
      <c r="E434" s="6"/>
      <c r="F434" s="6"/>
      <c r="G434" s="6"/>
      <c r="H434" s="6"/>
      <c r="I434" s="6"/>
      <c r="O434" s="32"/>
    </row>
    <row r="435" spans="1:257" s="3" customFormat="1" ht="11.1" customHeight="1">
      <c r="A435" s="55"/>
      <c r="B435" s="55"/>
      <c r="D435" s="6"/>
      <c r="E435" s="6"/>
      <c r="F435" s="6"/>
      <c r="G435" s="6"/>
      <c r="H435" s="6"/>
      <c r="I435" s="6"/>
      <c r="O435" s="32"/>
    </row>
    <row r="436" spans="1:257" s="3" customFormat="1" ht="11.1" customHeight="1">
      <c r="A436" s="55"/>
      <c r="B436" s="55"/>
      <c r="D436" s="6"/>
      <c r="E436" s="6"/>
      <c r="F436" s="6"/>
      <c r="G436" s="6"/>
      <c r="H436" s="6"/>
      <c r="I436" s="6"/>
      <c r="O436" s="32"/>
    </row>
    <row r="437" spans="1:257" s="3" customFormat="1" ht="11.1" customHeight="1">
      <c r="A437" s="55"/>
      <c r="B437" s="55"/>
      <c r="D437" s="6"/>
      <c r="E437" s="6"/>
      <c r="F437" s="6"/>
      <c r="G437" s="6"/>
      <c r="H437" s="6"/>
      <c r="I437" s="6"/>
      <c r="O437" s="32"/>
    </row>
    <row r="438" spans="1:257" s="3" customFormat="1" ht="11.1" customHeight="1">
      <c r="A438" s="55"/>
      <c r="B438" s="55"/>
      <c r="D438" s="6"/>
      <c r="E438" s="6"/>
      <c r="F438" s="6"/>
      <c r="G438" s="6"/>
      <c r="H438" s="6"/>
      <c r="I438" s="6"/>
      <c r="O438" s="32"/>
    </row>
    <row r="439" spans="1:257" s="1" customFormat="1" ht="35.25" customHeight="1">
      <c r="A439" s="54"/>
      <c r="B439" s="54"/>
      <c r="D439" s="41" t="s">
        <v>599</v>
      </c>
      <c r="E439" s="41" t="s">
        <v>600</v>
      </c>
      <c r="F439" s="41" t="s">
        <v>601</v>
      </c>
      <c r="G439" s="41" t="s">
        <v>602</v>
      </c>
      <c r="H439" s="41" t="s">
        <v>653</v>
      </c>
      <c r="I439" s="110"/>
      <c r="K439" s="3"/>
      <c r="L439" s="3"/>
      <c r="M439" s="3"/>
      <c r="N439" s="2"/>
    </row>
    <row r="440" spans="1:257" s="18" customFormat="1" ht="11.85" customHeight="1">
      <c r="A440" s="54" t="s">
        <v>273</v>
      </c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  <c r="AR440" s="54"/>
      <c r="AS440" s="54"/>
      <c r="AT440" s="54"/>
      <c r="AU440" s="54"/>
      <c r="AV440" s="54"/>
      <c r="AW440" s="54"/>
      <c r="AX440" s="54"/>
      <c r="AY440" s="54"/>
      <c r="AZ440" s="54"/>
      <c r="BA440" s="54"/>
      <c r="BB440" s="54"/>
      <c r="BC440" s="54"/>
      <c r="BD440" s="54"/>
      <c r="BE440" s="54"/>
      <c r="BF440" s="54"/>
      <c r="BG440" s="54"/>
      <c r="BH440" s="54"/>
      <c r="BI440" s="54"/>
      <c r="BJ440" s="54"/>
      <c r="BK440" s="54"/>
      <c r="BL440" s="54"/>
      <c r="BM440" s="54"/>
      <c r="BN440" s="54"/>
      <c r="BO440" s="54"/>
      <c r="BP440" s="54"/>
      <c r="BQ440" s="54"/>
      <c r="BR440" s="54"/>
      <c r="BS440" s="54"/>
      <c r="BT440" s="54"/>
      <c r="BU440" s="54"/>
      <c r="BV440" s="54"/>
      <c r="BW440" s="54"/>
      <c r="BX440" s="54"/>
      <c r="BY440" s="54"/>
      <c r="BZ440" s="54"/>
      <c r="CA440" s="54"/>
      <c r="CB440" s="54"/>
      <c r="CC440" s="54"/>
      <c r="CD440" s="54"/>
      <c r="CE440" s="54"/>
      <c r="CF440" s="54"/>
      <c r="CG440" s="54"/>
      <c r="CH440" s="54"/>
      <c r="CI440" s="54"/>
      <c r="CJ440" s="54"/>
      <c r="CK440" s="54"/>
      <c r="CL440" s="54"/>
      <c r="CM440" s="54"/>
      <c r="CN440" s="54"/>
      <c r="CO440" s="54"/>
      <c r="CP440" s="54"/>
      <c r="CQ440" s="54"/>
      <c r="CR440" s="54"/>
      <c r="CS440" s="54"/>
      <c r="CT440" s="54"/>
      <c r="CU440" s="54"/>
      <c r="CV440" s="54"/>
      <c r="CW440" s="54"/>
      <c r="CX440" s="54"/>
      <c r="CY440" s="54"/>
      <c r="CZ440" s="54"/>
      <c r="DA440" s="54"/>
      <c r="DB440" s="54"/>
      <c r="DC440" s="54"/>
      <c r="DD440" s="54"/>
      <c r="DE440" s="54"/>
      <c r="DF440" s="54"/>
      <c r="DG440" s="54"/>
      <c r="DH440" s="54"/>
      <c r="DI440" s="54"/>
      <c r="DJ440" s="54"/>
      <c r="DK440" s="54"/>
      <c r="DL440" s="54"/>
      <c r="DM440" s="54"/>
      <c r="DN440" s="54"/>
      <c r="DO440" s="54"/>
      <c r="DP440" s="54"/>
      <c r="DQ440" s="54"/>
      <c r="DR440" s="54"/>
      <c r="DS440" s="54"/>
      <c r="DT440" s="54"/>
      <c r="DU440" s="54"/>
      <c r="DV440" s="54"/>
      <c r="DW440" s="54"/>
      <c r="DX440" s="54"/>
      <c r="DY440" s="54"/>
      <c r="DZ440" s="54"/>
      <c r="EA440" s="54"/>
      <c r="EB440" s="54"/>
      <c r="EC440" s="54"/>
      <c r="ED440" s="54"/>
      <c r="EE440" s="54"/>
      <c r="EF440" s="54"/>
      <c r="EG440" s="54"/>
      <c r="EH440" s="54"/>
      <c r="EI440" s="54"/>
      <c r="EJ440" s="54"/>
      <c r="EK440" s="54"/>
      <c r="EL440" s="54"/>
      <c r="EM440" s="54"/>
      <c r="EN440" s="54"/>
      <c r="EO440" s="54"/>
      <c r="EP440" s="54"/>
      <c r="EQ440" s="54"/>
      <c r="ER440" s="54"/>
      <c r="ES440" s="54"/>
      <c r="ET440" s="54"/>
      <c r="EU440" s="54"/>
      <c r="EV440" s="54"/>
      <c r="EW440" s="54"/>
      <c r="EX440" s="54"/>
      <c r="EY440" s="54"/>
      <c r="EZ440" s="54"/>
      <c r="FA440" s="54"/>
      <c r="FB440" s="54"/>
      <c r="FC440" s="54"/>
      <c r="FD440" s="54"/>
      <c r="FE440" s="54"/>
      <c r="FF440" s="54"/>
      <c r="FG440" s="54"/>
      <c r="FH440" s="54"/>
      <c r="FI440" s="54"/>
      <c r="FJ440" s="54"/>
      <c r="FK440" s="54"/>
      <c r="FL440" s="54"/>
      <c r="FM440" s="54"/>
      <c r="FN440" s="54"/>
      <c r="FO440" s="54"/>
      <c r="FP440" s="54"/>
      <c r="FQ440" s="54"/>
      <c r="FR440" s="54"/>
      <c r="FS440" s="54"/>
      <c r="FT440" s="54"/>
      <c r="FU440" s="54"/>
      <c r="FV440" s="54"/>
      <c r="FW440" s="54"/>
      <c r="FX440" s="54"/>
      <c r="FY440" s="54"/>
      <c r="FZ440" s="54"/>
      <c r="GA440" s="54"/>
      <c r="GB440" s="54"/>
      <c r="GC440" s="54"/>
      <c r="GD440" s="54"/>
      <c r="GE440" s="54"/>
      <c r="GF440" s="54"/>
      <c r="GG440" s="54"/>
      <c r="GH440" s="54"/>
      <c r="GI440" s="54"/>
      <c r="GJ440" s="54"/>
      <c r="GK440" s="54"/>
      <c r="GL440" s="54"/>
      <c r="GM440" s="54"/>
      <c r="GN440" s="54"/>
      <c r="GO440" s="54"/>
      <c r="GP440" s="54"/>
      <c r="GQ440" s="54"/>
      <c r="GR440" s="54"/>
      <c r="GS440" s="54"/>
      <c r="GT440" s="54"/>
      <c r="GU440" s="54"/>
      <c r="GV440" s="54"/>
      <c r="GW440" s="54"/>
      <c r="GX440" s="54"/>
      <c r="GY440" s="54"/>
      <c r="GZ440" s="54"/>
      <c r="HA440" s="54"/>
      <c r="HB440" s="54"/>
      <c r="HC440" s="54"/>
      <c r="HD440" s="54"/>
      <c r="HE440" s="54"/>
      <c r="HF440" s="54"/>
      <c r="HG440" s="54"/>
      <c r="HH440" s="54"/>
      <c r="HI440" s="54"/>
      <c r="HJ440" s="54"/>
      <c r="HK440" s="54"/>
      <c r="HL440" s="54"/>
      <c r="HM440" s="54"/>
      <c r="HN440" s="54"/>
      <c r="HO440" s="54"/>
      <c r="HP440" s="54"/>
      <c r="HQ440" s="54"/>
      <c r="HR440" s="54"/>
      <c r="HS440" s="54"/>
      <c r="HT440" s="54"/>
      <c r="HU440" s="54"/>
      <c r="HV440" s="54"/>
      <c r="HW440" s="54"/>
      <c r="HX440" s="54"/>
      <c r="HY440" s="54"/>
      <c r="HZ440" s="54"/>
      <c r="IA440" s="54"/>
      <c r="IB440" s="54"/>
      <c r="IC440" s="54"/>
      <c r="ID440" s="54"/>
      <c r="IE440" s="54"/>
      <c r="IF440" s="54"/>
      <c r="IG440" s="54"/>
      <c r="IH440" s="54"/>
      <c r="II440" s="54"/>
      <c r="IJ440" s="54"/>
      <c r="IK440" s="54"/>
      <c r="IL440" s="54"/>
      <c r="IM440" s="54"/>
      <c r="IN440" s="54"/>
      <c r="IO440" s="54"/>
      <c r="IP440" s="54"/>
      <c r="IQ440" s="54"/>
      <c r="IR440" s="54"/>
      <c r="IS440" s="54"/>
      <c r="IT440" s="54"/>
      <c r="IU440" s="54"/>
      <c r="IV440" s="54"/>
      <c r="IW440" s="54"/>
    </row>
    <row r="441" spans="1:257" s="18" customFormat="1" ht="11.85" customHeight="1">
      <c r="A441" s="54" t="s">
        <v>269</v>
      </c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  <c r="AR441" s="54"/>
      <c r="AS441" s="54"/>
      <c r="AT441" s="54"/>
      <c r="AU441" s="54"/>
      <c r="AV441" s="54"/>
      <c r="AW441" s="54"/>
      <c r="AX441" s="54"/>
      <c r="AY441" s="54"/>
      <c r="AZ441" s="54"/>
      <c r="BA441" s="54"/>
      <c r="BB441" s="54"/>
      <c r="BC441" s="54"/>
      <c r="BD441" s="54"/>
      <c r="BE441" s="54"/>
      <c r="BF441" s="54"/>
      <c r="BG441" s="54"/>
      <c r="BH441" s="54"/>
      <c r="BI441" s="54"/>
      <c r="BJ441" s="54"/>
      <c r="BK441" s="54"/>
      <c r="BL441" s="54"/>
      <c r="BM441" s="54"/>
      <c r="BN441" s="54"/>
      <c r="BO441" s="54"/>
      <c r="BP441" s="54"/>
      <c r="BQ441" s="54"/>
      <c r="BR441" s="54"/>
      <c r="BS441" s="54"/>
      <c r="BT441" s="54"/>
      <c r="BU441" s="54"/>
      <c r="BV441" s="54"/>
      <c r="BW441" s="54"/>
      <c r="BX441" s="54"/>
      <c r="BY441" s="54"/>
      <c r="BZ441" s="54"/>
      <c r="CA441" s="54"/>
      <c r="CB441" s="54"/>
      <c r="CC441" s="54"/>
      <c r="CD441" s="54"/>
      <c r="CE441" s="54"/>
      <c r="CF441" s="54"/>
      <c r="CG441" s="54"/>
      <c r="CH441" s="54"/>
      <c r="CI441" s="54"/>
      <c r="CJ441" s="54"/>
      <c r="CK441" s="54"/>
      <c r="CL441" s="54"/>
      <c r="CM441" s="54"/>
      <c r="CN441" s="54"/>
      <c r="CO441" s="54"/>
      <c r="CP441" s="54"/>
      <c r="CQ441" s="54"/>
      <c r="CR441" s="54"/>
      <c r="CS441" s="54"/>
      <c r="CT441" s="54"/>
      <c r="CU441" s="54"/>
      <c r="CV441" s="54"/>
      <c r="CW441" s="54"/>
      <c r="CX441" s="54"/>
      <c r="CY441" s="54"/>
      <c r="CZ441" s="54"/>
      <c r="DA441" s="54"/>
      <c r="DB441" s="54"/>
      <c r="DC441" s="54"/>
      <c r="DD441" s="54"/>
      <c r="DE441" s="54"/>
      <c r="DF441" s="54"/>
      <c r="DG441" s="54"/>
      <c r="DH441" s="54"/>
      <c r="DI441" s="54"/>
      <c r="DJ441" s="54"/>
      <c r="DK441" s="54"/>
      <c r="DL441" s="54"/>
      <c r="DM441" s="54"/>
      <c r="DN441" s="54"/>
      <c r="DO441" s="54"/>
      <c r="DP441" s="54"/>
      <c r="DQ441" s="54"/>
      <c r="DR441" s="54"/>
      <c r="DS441" s="54"/>
      <c r="DT441" s="54"/>
      <c r="DU441" s="54"/>
      <c r="DV441" s="54"/>
      <c r="DW441" s="54"/>
      <c r="DX441" s="54"/>
      <c r="DY441" s="54"/>
      <c r="DZ441" s="54"/>
      <c r="EA441" s="54"/>
      <c r="EB441" s="54"/>
      <c r="EC441" s="54"/>
      <c r="ED441" s="54"/>
      <c r="EE441" s="54"/>
      <c r="EF441" s="54"/>
      <c r="EG441" s="54"/>
      <c r="EH441" s="54"/>
      <c r="EI441" s="54"/>
      <c r="EJ441" s="54"/>
      <c r="EK441" s="54"/>
      <c r="EL441" s="54"/>
      <c r="EM441" s="54"/>
      <c r="EN441" s="54"/>
      <c r="EO441" s="54"/>
      <c r="EP441" s="54"/>
      <c r="EQ441" s="54"/>
      <c r="ER441" s="54"/>
      <c r="ES441" s="54"/>
      <c r="ET441" s="54"/>
      <c r="EU441" s="54"/>
      <c r="EV441" s="54"/>
      <c r="EW441" s="54"/>
      <c r="EX441" s="54"/>
      <c r="EY441" s="54"/>
      <c r="EZ441" s="54"/>
      <c r="FA441" s="54"/>
      <c r="FB441" s="54"/>
      <c r="FC441" s="54"/>
      <c r="FD441" s="54"/>
      <c r="FE441" s="54"/>
      <c r="FF441" s="54"/>
      <c r="FG441" s="54"/>
      <c r="FH441" s="54"/>
      <c r="FI441" s="54"/>
      <c r="FJ441" s="54"/>
      <c r="FK441" s="54"/>
      <c r="FL441" s="54"/>
      <c r="FM441" s="54"/>
      <c r="FN441" s="54"/>
      <c r="FO441" s="54"/>
      <c r="FP441" s="54"/>
      <c r="FQ441" s="54"/>
      <c r="FR441" s="54"/>
      <c r="FS441" s="54"/>
      <c r="FT441" s="54"/>
      <c r="FU441" s="54"/>
      <c r="FV441" s="54"/>
      <c r="FW441" s="54"/>
      <c r="FX441" s="54"/>
      <c r="FY441" s="54"/>
      <c r="FZ441" s="54"/>
      <c r="GA441" s="54"/>
      <c r="GB441" s="54"/>
      <c r="GC441" s="54"/>
      <c r="GD441" s="54"/>
      <c r="GE441" s="54"/>
      <c r="GF441" s="54"/>
      <c r="GG441" s="54"/>
      <c r="GH441" s="54"/>
      <c r="GI441" s="54"/>
      <c r="GJ441" s="54"/>
      <c r="GK441" s="54"/>
      <c r="GL441" s="54"/>
      <c r="GM441" s="54"/>
      <c r="GN441" s="54"/>
      <c r="GO441" s="54"/>
      <c r="GP441" s="54"/>
      <c r="GQ441" s="54"/>
      <c r="GR441" s="54"/>
      <c r="GS441" s="54"/>
      <c r="GT441" s="54"/>
      <c r="GU441" s="54"/>
      <c r="GV441" s="54"/>
      <c r="GW441" s="54"/>
      <c r="GX441" s="54"/>
      <c r="GY441" s="54"/>
      <c r="GZ441" s="54"/>
      <c r="HA441" s="54"/>
      <c r="HB441" s="54"/>
      <c r="HC441" s="54"/>
      <c r="HD441" s="54"/>
      <c r="HE441" s="54"/>
      <c r="HF441" s="54"/>
      <c r="HG441" s="54"/>
      <c r="HH441" s="54"/>
      <c r="HI441" s="54"/>
      <c r="HJ441" s="54"/>
      <c r="HK441" s="54"/>
      <c r="HL441" s="54"/>
      <c r="HM441" s="54"/>
      <c r="HN441" s="54"/>
      <c r="HO441" s="54"/>
      <c r="HP441" s="54"/>
      <c r="HQ441" s="54"/>
      <c r="HR441" s="54"/>
      <c r="HS441" s="54"/>
      <c r="HT441" s="54"/>
      <c r="HU441" s="54"/>
      <c r="HV441" s="54"/>
      <c r="HW441" s="54"/>
      <c r="HX441" s="54"/>
      <c r="HY441" s="54"/>
      <c r="HZ441" s="54"/>
      <c r="IA441" s="54"/>
      <c r="IB441" s="54"/>
      <c r="IC441" s="54"/>
      <c r="ID441" s="54"/>
      <c r="IE441" s="54"/>
      <c r="IF441" s="54"/>
      <c r="IG441" s="54"/>
      <c r="IH441" s="54"/>
      <c r="II441" s="54"/>
      <c r="IJ441" s="54"/>
      <c r="IK441" s="54"/>
      <c r="IL441" s="54"/>
      <c r="IM441" s="54"/>
      <c r="IN441" s="54"/>
      <c r="IO441" s="54"/>
      <c r="IP441" s="54"/>
      <c r="IQ441" s="54"/>
      <c r="IR441" s="54"/>
      <c r="IS441" s="54"/>
      <c r="IT441" s="54"/>
      <c r="IU441" s="54"/>
      <c r="IV441" s="54"/>
      <c r="IW441" s="54"/>
    </row>
    <row r="442" spans="1:257" s="18" customFormat="1" ht="11.85" customHeight="1">
      <c r="A442" s="65" t="s">
        <v>53</v>
      </c>
      <c r="B442" s="65"/>
      <c r="D442" s="19"/>
      <c r="E442" s="19"/>
      <c r="F442" s="19"/>
      <c r="G442" s="19"/>
      <c r="H442" s="19"/>
      <c r="I442" s="19"/>
      <c r="L442" s="10"/>
      <c r="O442" s="32"/>
    </row>
    <row r="443" spans="1:257" ht="11.85" customHeight="1">
      <c r="A443" s="57" t="s">
        <v>425</v>
      </c>
      <c r="B443" s="57" t="s">
        <v>425</v>
      </c>
      <c r="C443" s="8" t="s">
        <v>128</v>
      </c>
      <c r="D443" s="9">
        <v>22263</v>
      </c>
      <c r="E443" s="9">
        <v>28997</v>
      </c>
      <c r="F443" s="9">
        <f>SUM(D443:E443)</f>
        <v>51260</v>
      </c>
      <c r="G443" s="9"/>
      <c r="H443" s="9">
        <v>67293</v>
      </c>
      <c r="I443" s="12" t="s">
        <v>395</v>
      </c>
      <c r="O443" s="32"/>
    </row>
    <row r="444" spans="1:257" ht="11.85" customHeight="1">
      <c r="A444" s="57" t="s">
        <v>425</v>
      </c>
      <c r="B444" s="57"/>
      <c r="C444" s="8" t="s">
        <v>321</v>
      </c>
      <c r="D444" s="9">
        <v>300</v>
      </c>
      <c r="E444" s="9"/>
      <c r="F444" s="9">
        <f t="shared" ref="F444:F445" si="77">SUM(D444:E444)</f>
        <v>300</v>
      </c>
      <c r="G444" s="9"/>
      <c r="H444" s="9">
        <v>300</v>
      </c>
      <c r="I444" s="12" t="s">
        <v>395</v>
      </c>
      <c r="O444" s="32"/>
    </row>
    <row r="445" spans="1:257" ht="11.25" customHeight="1">
      <c r="A445" s="57" t="s">
        <v>425</v>
      </c>
      <c r="B445" s="57"/>
      <c r="C445" s="8" t="s">
        <v>6</v>
      </c>
      <c r="D445" s="9">
        <v>3000</v>
      </c>
      <c r="E445" s="9">
        <v>1772</v>
      </c>
      <c r="F445" s="9">
        <f t="shared" si="77"/>
        <v>4772</v>
      </c>
      <c r="G445" s="9"/>
      <c r="H445" s="9">
        <v>3000</v>
      </c>
      <c r="I445" s="12" t="s">
        <v>395</v>
      </c>
      <c r="O445" s="32"/>
    </row>
    <row r="446" spans="1:257" s="3" customFormat="1" ht="11.85" customHeight="1">
      <c r="A446" s="58"/>
      <c r="B446" s="58"/>
      <c r="C446" s="13" t="s">
        <v>93</v>
      </c>
      <c r="D446" s="14">
        <f t="shared" ref="D446:F446" si="78">SUM(D443:D445)</f>
        <v>25563</v>
      </c>
      <c r="E446" s="14">
        <f t="shared" si="78"/>
        <v>30769</v>
      </c>
      <c r="F446" s="14">
        <f t="shared" si="78"/>
        <v>56332</v>
      </c>
      <c r="G446" s="14">
        <f t="shared" ref="G446:H446" si="79">SUM(G443:G445)</f>
        <v>0</v>
      </c>
      <c r="H446" s="14">
        <f t="shared" si="79"/>
        <v>70593</v>
      </c>
      <c r="I446" s="6"/>
      <c r="O446" s="32"/>
    </row>
    <row r="447" spans="1:257" s="3" customFormat="1" ht="11.85" customHeight="1">
      <c r="A447" s="55"/>
      <c r="B447" s="55"/>
      <c r="D447" s="6"/>
      <c r="E447" s="6"/>
      <c r="F447" s="6"/>
      <c r="G447" s="6"/>
      <c r="H447" s="6"/>
      <c r="I447" s="6"/>
      <c r="O447" s="32"/>
    </row>
    <row r="448" spans="1:257" s="3" customFormat="1" ht="11.85" customHeight="1">
      <c r="A448" s="55"/>
      <c r="B448" s="55"/>
      <c r="D448" s="6"/>
      <c r="E448" s="6"/>
      <c r="F448" s="6"/>
      <c r="G448" s="6"/>
      <c r="H448" s="6"/>
      <c r="I448" s="6"/>
      <c r="O448" s="32"/>
    </row>
    <row r="449" spans="1:257" s="18" customFormat="1" ht="11.85" customHeight="1">
      <c r="A449" s="72" t="s">
        <v>276</v>
      </c>
      <c r="B449" s="72"/>
      <c r="C449" s="1"/>
      <c r="D449" s="19"/>
      <c r="E449" s="19"/>
      <c r="F449" s="19"/>
      <c r="G449" s="19"/>
      <c r="H449" s="19"/>
      <c r="I449" s="19"/>
      <c r="L449" s="10"/>
      <c r="O449" s="32"/>
    </row>
    <row r="450" spans="1:257" s="18" customFormat="1" ht="11.85" customHeight="1">
      <c r="A450" s="54" t="s">
        <v>269</v>
      </c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  <c r="AR450" s="54"/>
      <c r="AS450" s="54"/>
      <c r="AT450" s="54"/>
      <c r="AU450" s="54"/>
      <c r="AV450" s="54"/>
      <c r="AW450" s="54"/>
      <c r="AX450" s="54"/>
      <c r="AY450" s="54"/>
      <c r="AZ450" s="54"/>
      <c r="BA450" s="54"/>
      <c r="BB450" s="54"/>
      <c r="BC450" s="54"/>
      <c r="BD450" s="54"/>
      <c r="BE450" s="54"/>
      <c r="BF450" s="54"/>
      <c r="BG450" s="54"/>
      <c r="BH450" s="54"/>
      <c r="BI450" s="54"/>
      <c r="BJ450" s="54"/>
      <c r="BK450" s="54"/>
      <c r="BL450" s="54"/>
      <c r="BM450" s="54"/>
      <c r="BN450" s="54"/>
      <c r="BO450" s="54"/>
      <c r="BP450" s="54"/>
      <c r="BQ450" s="54"/>
      <c r="BR450" s="54"/>
      <c r="BS450" s="54"/>
      <c r="BT450" s="54"/>
      <c r="BU450" s="54"/>
      <c r="BV450" s="54"/>
      <c r="BW450" s="54"/>
      <c r="BX450" s="54"/>
      <c r="BY450" s="54"/>
      <c r="BZ450" s="54"/>
      <c r="CA450" s="54"/>
      <c r="CB450" s="54"/>
      <c r="CC450" s="54"/>
      <c r="CD450" s="54"/>
      <c r="CE450" s="54"/>
      <c r="CF450" s="54"/>
      <c r="CG450" s="54"/>
      <c r="CH450" s="54"/>
      <c r="CI450" s="54"/>
      <c r="CJ450" s="54"/>
      <c r="CK450" s="54"/>
      <c r="CL450" s="54"/>
      <c r="CM450" s="54"/>
      <c r="CN450" s="54"/>
      <c r="CO450" s="54"/>
      <c r="CP450" s="54"/>
      <c r="CQ450" s="54"/>
      <c r="CR450" s="54"/>
      <c r="CS450" s="54"/>
      <c r="CT450" s="54"/>
      <c r="CU450" s="54"/>
      <c r="CV450" s="54"/>
      <c r="CW450" s="54"/>
      <c r="CX450" s="54"/>
      <c r="CY450" s="54"/>
      <c r="CZ450" s="54"/>
      <c r="DA450" s="54"/>
      <c r="DB450" s="54"/>
      <c r="DC450" s="54"/>
      <c r="DD450" s="54"/>
      <c r="DE450" s="54"/>
      <c r="DF450" s="54"/>
      <c r="DG450" s="54"/>
      <c r="DH450" s="54"/>
      <c r="DI450" s="54"/>
      <c r="DJ450" s="54"/>
      <c r="DK450" s="54"/>
      <c r="DL450" s="54"/>
      <c r="DM450" s="54"/>
      <c r="DN450" s="54"/>
      <c r="DO450" s="54"/>
      <c r="DP450" s="54"/>
      <c r="DQ450" s="54"/>
      <c r="DR450" s="54"/>
      <c r="DS450" s="54"/>
      <c r="DT450" s="54"/>
      <c r="DU450" s="54"/>
      <c r="DV450" s="54"/>
      <c r="DW450" s="54"/>
      <c r="DX450" s="54"/>
      <c r="DY450" s="54"/>
      <c r="DZ450" s="54"/>
      <c r="EA450" s="54"/>
      <c r="EB450" s="54"/>
      <c r="EC450" s="54"/>
      <c r="ED450" s="54"/>
      <c r="EE450" s="54"/>
      <c r="EF450" s="54"/>
      <c r="EG450" s="54"/>
      <c r="EH450" s="54"/>
      <c r="EI450" s="54"/>
      <c r="EJ450" s="54"/>
      <c r="EK450" s="54"/>
      <c r="EL450" s="54"/>
      <c r="EM450" s="54"/>
      <c r="EN450" s="54"/>
      <c r="EO450" s="54"/>
      <c r="EP450" s="54"/>
      <c r="EQ450" s="54"/>
      <c r="ER450" s="54"/>
      <c r="ES450" s="54"/>
      <c r="ET450" s="54"/>
      <c r="EU450" s="54"/>
      <c r="EV450" s="54"/>
      <c r="EW450" s="54"/>
      <c r="EX450" s="54"/>
      <c r="EY450" s="54"/>
      <c r="EZ450" s="54"/>
      <c r="FA450" s="54"/>
      <c r="FB450" s="54"/>
      <c r="FC450" s="54"/>
      <c r="FD450" s="54"/>
      <c r="FE450" s="54"/>
      <c r="FF450" s="54"/>
      <c r="FG450" s="54"/>
      <c r="FH450" s="54"/>
      <c r="FI450" s="54"/>
      <c r="FJ450" s="54"/>
      <c r="FK450" s="54"/>
      <c r="FL450" s="54"/>
      <c r="FM450" s="54"/>
      <c r="FN450" s="54"/>
      <c r="FO450" s="54"/>
      <c r="FP450" s="54"/>
      <c r="FQ450" s="54"/>
      <c r="FR450" s="54"/>
      <c r="FS450" s="54"/>
      <c r="FT450" s="54"/>
      <c r="FU450" s="54"/>
      <c r="FV450" s="54"/>
      <c r="FW450" s="54"/>
      <c r="FX450" s="54"/>
      <c r="FY450" s="54"/>
      <c r="FZ450" s="54"/>
      <c r="GA450" s="54"/>
      <c r="GB450" s="54"/>
      <c r="GC450" s="54"/>
      <c r="GD450" s="54"/>
      <c r="GE450" s="54"/>
      <c r="GF450" s="54"/>
      <c r="GG450" s="54"/>
      <c r="GH450" s="54"/>
      <c r="GI450" s="54"/>
      <c r="GJ450" s="54"/>
      <c r="GK450" s="54"/>
      <c r="GL450" s="54"/>
      <c r="GM450" s="54"/>
      <c r="GN450" s="54"/>
      <c r="GO450" s="54"/>
      <c r="GP450" s="54"/>
      <c r="GQ450" s="54"/>
      <c r="GR450" s="54"/>
      <c r="GS450" s="54"/>
      <c r="GT450" s="54"/>
      <c r="GU450" s="54"/>
      <c r="GV450" s="54"/>
      <c r="GW450" s="54"/>
      <c r="GX450" s="54"/>
      <c r="GY450" s="54"/>
      <c r="GZ450" s="54"/>
      <c r="HA450" s="54"/>
      <c r="HB450" s="54"/>
      <c r="HC450" s="54"/>
      <c r="HD450" s="54"/>
      <c r="HE450" s="54"/>
      <c r="HF450" s="54"/>
      <c r="HG450" s="54"/>
      <c r="HH450" s="54"/>
      <c r="HI450" s="54"/>
      <c r="HJ450" s="54"/>
      <c r="HK450" s="54"/>
      <c r="HL450" s="54"/>
      <c r="HM450" s="54"/>
      <c r="HN450" s="54"/>
      <c r="HO450" s="54"/>
      <c r="HP450" s="54"/>
      <c r="HQ450" s="54"/>
      <c r="HR450" s="54"/>
      <c r="HS450" s="54"/>
      <c r="HT450" s="54"/>
      <c r="HU450" s="54"/>
      <c r="HV450" s="54"/>
      <c r="HW450" s="54"/>
      <c r="HX450" s="54"/>
      <c r="HY450" s="54"/>
      <c r="HZ450" s="54"/>
      <c r="IA450" s="54"/>
      <c r="IB450" s="54"/>
      <c r="IC450" s="54"/>
      <c r="ID450" s="54"/>
      <c r="IE450" s="54"/>
      <c r="IF450" s="54"/>
      <c r="IG450" s="54"/>
      <c r="IH450" s="54"/>
      <c r="II450" s="54"/>
      <c r="IJ450" s="54"/>
      <c r="IK450" s="54"/>
      <c r="IL450" s="54"/>
      <c r="IM450" s="54"/>
      <c r="IN450" s="54"/>
      <c r="IO450" s="54"/>
      <c r="IP450" s="54"/>
      <c r="IQ450" s="54"/>
      <c r="IR450" s="54"/>
      <c r="IS450" s="54"/>
      <c r="IT450" s="54"/>
      <c r="IU450" s="54"/>
      <c r="IV450" s="54"/>
      <c r="IW450" s="54"/>
    </row>
    <row r="451" spans="1:257" s="18" customFormat="1" ht="11.85" customHeight="1">
      <c r="A451" s="65" t="s">
        <v>53</v>
      </c>
      <c r="B451" s="65"/>
      <c r="D451" s="19"/>
      <c r="E451" s="19"/>
      <c r="F451" s="19"/>
      <c r="G451" s="19"/>
      <c r="H451" s="19"/>
      <c r="I451" s="19"/>
      <c r="L451" s="10"/>
      <c r="O451" s="32"/>
    </row>
    <row r="452" spans="1:257" ht="11.85" customHeight="1">
      <c r="A452" s="57" t="s">
        <v>407</v>
      </c>
      <c r="B452" s="57" t="s">
        <v>407</v>
      </c>
      <c r="C452" s="8" t="s">
        <v>142</v>
      </c>
      <c r="D452" s="9">
        <v>30</v>
      </c>
      <c r="E452" s="9"/>
      <c r="F452" s="9">
        <f>SUM(D452:E452)</f>
        <v>30</v>
      </c>
      <c r="G452" s="9"/>
      <c r="H452" s="9">
        <v>30</v>
      </c>
      <c r="I452" s="12" t="s">
        <v>394</v>
      </c>
      <c r="O452" s="32"/>
    </row>
    <row r="453" spans="1:257" ht="12" customHeight="1">
      <c r="A453" s="57" t="s">
        <v>407</v>
      </c>
      <c r="B453" s="57"/>
      <c r="C453" s="8" t="s">
        <v>143</v>
      </c>
      <c r="D453" s="9">
        <v>50</v>
      </c>
      <c r="E453" s="9"/>
      <c r="F453" s="9">
        <f t="shared" ref="F453:F457" si="80">SUM(D453:E453)</f>
        <v>50</v>
      </c>
      <c r="G453" s="9"/>
      <c r="H453" s="9">
        <v>50</v>
      </c>
      <c r="I453" s="12" t="s">
        <v>394</v>
      </c>
      <c r="O453" s="32"/>
    </row>
    <row r="454" spans="1:257" ht="12" customHeight="1">
      <c r="A454" s="57" t="s">
        <v>259</v>
      </c>
      <c r="B454" s="57" t="s">
        <v>259</v>
      </c>
      <c r="C454" s="8" t="s">
        <v>95</v>
      </c>
      <c r="D454" s="9">
        <v>100</v>
      </c>
      <c r="E454" s="9"/>
      <c r="F454" s="9">
        <f t="shared" si="80"/>
        <v>100</v>
      </c>
      <c r="G454" s="9">
        <v>69</v>
      </c>
      <c r="H454" s="9">
        <v>100</v>
      </c>
      <c r="I454" s="12" t="s">
        <v>394</v>
      </c>
      <c r="O454" s="32"/>
    </row>
    <row r="455" spans="1:257" ht="12" customHeight="1">
      <c r="A455" s="57" t="s">
        <v>259</v>
      </c>
      <c r="B455" s="57"/>
      <c r="C455" s="8" t="s">
        <v>59</v>
      </c>
      <c r="D455" s="9">
        <v>260</v>
      </c>
      <c r="E455" s="9"/>
      <c r="F455" s="9">
        <f t="shared" si="80"/>
        <v>260</v>
      </c>
      <c r="G455" s="9">
        <v>138</v>
      </c>
      <c r="H455" s="9">
        <v>260</v>
      </c>
      <c r="I455" s="12" t="s">
        <v>394</v>
      </c>
      <c r="O455" s="32"/>
    </row>
    <row r="456" spans="1:257" ht="12" customHeight="1">
      <c r="A456" s="57" t="s">
        <v>263</v>
      </c>
      <c r="B456" s="57" t="s">
        <v>263</v>
      </c>
      <c r="C456" s="8" t="s">
        <v>126</v>
      </c>
      <c r="D456" s="9">
        <v>50</v>
      </c>
      <c r="E456" s="9"/>
      <c r="F456" s="9">
        <f t="shared" si="80"/>
        <v>50</v>
      </c>
      <c r="G456" s="9"/>
      <c r="H456" s="9">
        <v>50</v>
      </c>
      <c r="I456" s="12" t="s">
        <v>394</v>
      </c>
      <c r="O456" s="32"/>
    </row>
    <row r="457" spans="1:257" s="2" customFormat="1" ht="11.85" customHeight="1">
      <c r="A457" s="56" t="s">
        <v>398</v>
      </c>
      <c r="B457" s="56" t="s">
        <v>398</v>
      </c>
      <c r="C457" s="15" t="s">
        <v>92</v>
      </c>
      <c r="D457" s="16">
        <v>133</v>
      </c>
      <c r="E457" s="16"/>
      <c r="F457" s="9">
        <f t="shared" si="80"/>
        <v>133</v>
      </c>
      <c r="G457" s="16">
        <v>55</v>
      </c>
      <c r="H457" s="16">
        <v>133</v>
      </c>
      <c r="I457" s="12" t="s">
        <v>394</v>
      </c>
      <c r="J457" s="17"/>
      <c r="O457" s="32"/>
    </row>
    <row r="458" spans="1:257" s="3" customFormat="1" ht="11.85" customHeight="1">
      <c r="A458" s="58"/>
      <c r="B458" s="58"/>
      <c r="C458" s="13" t="s">
        <v>88</v>
      </c>
      <c r="D458" s="14">
        <f t="shared" ref="D458:F458" si="81">SUM(D452:D457)</f>
        <v>623</v>
      </c>
      <c r="E458" s="14">
        <f t="shared" si="81"/>
        <v>0</v>
      </c>
      <c r="F458" s="14">
        <f t="shared" si="81"/>
        <v>623</v>
      </c>
      <c r="G458" s="14">
        <f t="shared" ref="G458:H458" si="82">SUM(G452:G457)</f>
        <v>262</v>
      </c>
      <c r="H458" s="14">
        <f t="shared" si="82"/>
        <v>623</v>
      </c>
      <c r="I458" s="6"/>
      <c r="L458" s="2"/>
      <c r="O458" s="32"/>
    </row>
    <row r="459" spans="1:257" s="3" customFormat="1" ht="11.85" customHeight="1">
      <c r="A459" s="55"/>
      <c r="B459" s="55"/>
      <c r="D459" s="6"/>
      <c r="E459" s="6"/>
      <c r="F459" s="6"/>
      <c r="G459" s="6"/>
      <c r="H459" s="6"/>
      <c r="I459" s="6"/>
      <c r="L459" s="2"/>
      <c r="O459" s="32"/>
    </row>
    <row r="460" spans="1:257" s="3" customFormat="1" ht="11.85" customHeight="1">
      <c r="A460" s="55"/>
      <c r="B460" s="55"/>
      <c r="D460" s="6"/>
      <c r="E460" s="6"/>
      <c r="F460" s="6"/>
      <c r="G460" s="6"/>
      <c r="H460" s="6"/>
      <c r="I460" s="6"/>
      <c r="L460" s="2"/>
      <c r="O460" s="32"/>
    </row>
    <row r="461" spans="1:257" s="1" customFormat="1">
      <c r="A461" s="54" t="s">
        <v>277</v>
      </c>
      <c r="B461" s="54"/>
      <c r="D461" s="5"/>
      <c r="E461" s="5"/>
      <c r="F461" s="5"/>
      <c r="G461" s="5"/>
      <c r="H461" s="5"/>
      <c r="I461" s="5"/>
      <c r="J461" s="10"/>
      <c r="K461" s="10"/>
      <c r="L461" s="10"/>
      <c r="M461" s="10"/>
      <c r="N461" s="10"/>
      <c r="O461" s="32"/>
      <c r="P461" s="2"/>
    </row>
    <row r="462" spans="1:257" s="1" customFormat="1">
      <c r="A462" s="54" t="s">
        <v>269</v>
      </c>
      <c r="B462" s="54"/>
      <c r="D462" s="5"/>
      <c r="E462" s="5"/>
      <c r="F462" s="5"/>
      <c r="G462" s="5"/>
      <c r="H462" s="5"/>
      <c r="I462" s="5"/>
      <c r="J462" s="10"/>
      <c r="K462" s="10"/>
      <c r="L462" s="10"/>
      <c r="M462" s="10"/>
      <c r="N462" s="10"/>
      <c r="O462" s="32"/>
      <c r="P462" s="2"/>
    </row>
    <row r="463" spans="1:257" s="3" customFormat="1">
      <c r="A463" s="55" t="s">
        <v>53</v>
      </c>
      <c r="B463" s="55"/>
      <c r="D463" s="6"/>
      <c r="E463" s="6"/>
      <c r="F463" s="6"/>
      <c r="G463" s="6"/>
      <c r="H463" s="6"/>
      <c r="I463" s="6"/>
      <c r="J463" s="10"/>
      <c r="K463" s="10"/>
      <c r="L463" s="10"/>
      <c r="M463" s="10"/>
      <c r="N463" s="18"/>
      <c r="O463" s="32"/>
      <c r="P463" s="18"/>
    </row>
    <row r="464" spans="1:257">
      <c r="A464" s="57" t="s">
        <v>402</v>
      </c>
      <c r="B464" s="57" t="s">
        <v>402</v>
      </c>
      <c r="C464" s="8" t="s">
        <v>85</v>
      </c>
      <c r="D464" s="9">
        <v>50</v>
      </c>
      <c r="E464" s="9"/>
      <c r="F464" s="9">
        <f>SUM(D464:E464)</f>
        <v>50</v>
      </c>
      <c r="G464" s="9"/>
      <c r="H464" s="9">
        <v>50</v>
      </c>
      <c r="I464" s="12" t="s">
        <v>395</v>
      </c>
      <c r="O464" s="32"/>
    </row>
    <row r="465" spans="1:15">
      <c r="A465" s="57" t="s">
        <v>402</v>
      </c>
      <c r="B465" s="57"/>
      <c r="C465" s="8" t="s">
        <v>587</v>
      </c>
      <c r="D465" s="9">
        <v>45</v>
      </c>
      <c r="E465" s="9"/>
      <c r="F465" s="9">
        <f t="shared" ref="F465:F482" si="83">SUM(D465:E465)</f>
        <v>45</v>
      </c>
      <c r="G465" s="9">
        <v>45</v>
      </c>
      <c r="H465" s="9">
        <v>0</v>
      </c>
      <c r="I465" s="12" t="s">
        <v>395</v>
      </c>
      <c r="O465" s="32"/>
    </row>
    <row r="466" spans="1:15">
      <c r="A466" s="57" t="s">
        <v>588</v>
      </c>
      <c r="B466" s="57" t="s">
        <v>253</v>
      </c>
      <c r="C466" s="8" t="s">
        <v>589</v>
      </c>
      <c r="D466" s="9">
        <v>9</v>
      </c>
      <c r="E466" s="9"/>
      <c r="F466" s="9">
        <f t="shared" si="83"/>
        <v>9</v>
      </c>
      <c r="G466" s="9">
        <v>8</v>
      </c>
      <c r="H466" s="9">
        <v>0</v>
      </c>
      <c r="I466" s="12" t="s">
        <v>395</v>
      </c>
      <c r="O466" s="32"/>
    </row>
    <row r="467" spans="1:15" ht="12" customHeight="1">
      <c r="A467" s="57" t="s">
        <v>254</v>
      </c>
      <c r="B467" s="57"/>
      <c r="C467" s="8" t="s">
        <v>66</v>
      </c>
      <c r="D467" s="9">
        <v>15</v>
      </c>
      <c r="E467" s="9"/>
      <c r="F467" s="9">
        <f t="shared" si="83"/>
        <v>15</v>
      </c>
      <c r="G467" s="9"/>
      <c r="H467" s="9">
        <v>0</v>
      </c>
      <c r="I467" s="12" t="s">
        <v>395</v>
      </c>
      <c r="M467" s="12"/>
      <c r="O467" s="32"/>
    </row>
    <row r="468" spans="1:15" ht="12" customHeight="1">
      <c r="A468" s="57" t="s">
        <v>324</v>
      </c>
      <c r="B468" s="57"/>
      <c r="C468" s="8" t="s">
        <v>12</v>
      </c>
      <c r="D468" s="9">
        <v>15</v>
      </c>
      <c r="E468" s="9"/>
      <c r="F468" s="9">
        <f t="shared" si="83"/>
        <v>15</v>
      </c>
      <c r="G468" s="9"/>
      <c r="H468" s="9">
        <v>0</v>
      </c>
      <c r="I468" s="12" t="s">
        <v>395</v>
      </c>
      <c r="J468" s="12"/>
      <c r="K468" s="12"/>
      <c r="O468" s="32"/>
    </row>
    <row r="469" spans="1:15">
      <c r="A469" s="57" t="s">
        <v>407</v>
      </c>
      <c r="B469" s="57" t="s">
        <v>407</v>
      </c>
      <c r="C469" s="8" t="s">
        <v>558</v>
      </c>
      <c r="D469" s="9">
        <v>300</v>
      </c>
      <c r="E469" s="9"/>
      <c r="F469" s="9">
        <f t="shared" si="83"/>
        <v>300</v>
      </c>
      <c r="G469" s="9">
        <v>27</v>
      </c>
      <c r="H469" s="9">
        <v>150</v>
      </c>
      <c r="I469" s="12" t="s">
        <v>395</v>
      </c>
      <c r="J469" s="3"/>
      <c r="K469" s="3"/>
      <c r="L469" s="3"/>
      <c r="M469" s="3"/>
      <c r="O469" s="32"/>
    </row>
    <row r="470" spans="1:15">
      <c r="A470" s="57" t="s">
        <v>255</v>
      </c>
      <c r="B470" s="57" t="s">
        <v>255</v>
      </c>
      <c r="C470" s="8" t="s">
        <v>81</v>
      </c>
      <c r="D470" s="9">
        <v>90</v>
      </c>
      <c r="E470" s="9"/>
      <c r="F470" s="9">
        <f t="shared" si="83"/>
        <v>90</v>
      </c>
      <c r="G470" s="9">
        <v>76</v>
      </c>
      <c r="H470" s="9">
        <v>90</v>
      </c>
      <c r="I470" s="12" t="s">
        <v>395</v>
      </c>
      <c r="J470" s="3"/>
      <c r="K470" s="3"/>
      <c r="L470" s="3"/>
      <c r="M470" s="3"/>
      <c r="O470" s="32"/>
    </row>
    <row r="471" spans="1:15">
      <c r="A471" s="57" t="s">
        <v>259</v>
      </c>
      <c r="B471" s="57" t="s">
        <v>259</v>
      </c>
      <c r="C471" s="8" t="s">
        <v>453</v>
      </c>
      <c r="D471" s="9">
        <v>35</v>
      </c>
      <c r="E471" s="9"/>
      <c r="F471" s="9">
        <f t="shared" si="83"/>
        <v>35</v>
      </c>
      <c r="G471" s="9">
        <v>45</v>
      </c>
      <c r="H471" s="9">
        <v>50</v>
      </c>
      <c r="I471" s="12" t="s">
        <v>395</v>
      </c>
      <c r="J471" s="3"/>
      <c r="K471" s="3"/>
      <c r="L471" s="3"/>
      <c r="M471" s="3"/>
      <c r="O471" s="32"/>
    </row>
    <row r="472" spans="1:15">
      <c r="A472" s="57" t="s">
        <v>259</v>
      </c>
      <c r="B472" s="57"/>
      <c r="C472" s="8" t="s">
        <v>222</v>
      </c>
      <c r="D472" s="9">
        <v>13</v>
      </c>
      <c r="E472" s="9"/>
      <c r="F472" s="9">
        <f t="shared" si="83"/>
        <v>13</v>
      </c>
      <c r="G472" s="9">
        <v>20</v>
      </c>
      <c r="H472" s="9">
        <v>25</v>
      </c>
      <c r="I472" s="12" t="s">
        <v>395</v>
      </c>
      <c r="J472" s="3"/>
      <c r="K472" s="3"/>
      <c r="L472" s="3"/>
      <c r="M472" s="3"/>
      <c r="O472" s="32"/>
    </row>
    <row r="473" spans="1:15">
      <c r="A473" s="57" t="s">
        <v>259</v>
      </c>
      <c r="B473" s="57"/>
      <c r="C473" s="8" t="s">
        <v>586</v>
      </c>
      <c r="D473" s="9">
        <v>126</v>
      </c>
      <c r="E473" s="9"/>
      <c r="F473" s="9">
        <f t="shared" si="83"/>
        <v>126</v>
      </c>
      <c r="G473" s="9">
        <v>393</v>
      </c>
      <c r="H473" s="9">
        <v>50</v>
      </c>
      <c r="I473" s="12" t="s">
        <v>395</v>
      </c>
      <c r="J473" s="3"/>
      <c r="K473" s="3"/>
      <c r="L473" s="3"/>
      <c r="M473" s="3"/>
      <c r="O473" s="32"/>
    </row>
    <row r="474" spans="1:15">
      <c r="A474" s="57" t="s">
        <v>403</v>
      </c>
      <c r="B474" s="57" t="s">
        <v>403</v>
      </c>
      <c r="C474" s="8" t="s">
        <v>89</v>
      </c>
      <c r="D474" s="9">
        <v>10</v>
      </c>
      <c r="E474" s="9"/>
      <c r="F474" s="9">
        <f t="shared" si="83"/>
        <v>10</v>
      </c>
      <c r="G474" s="9">
        <v>2</v>
      </c>
      <c r="H474" s="9">
        <v>10</v>
      </c>
      <c r="I474" s="12" t="s">
        <v>395</v>
      </c>
      <c r="J474" s="3"/>
      <c r="K474" s="3"/>
      <c r="L474" s="3"/>
      <c r="M474" s="3"/>
      <c r="O474" s="32"/>
    </row>
    <row r="475" spans="1:15">
      <c r="A475" s="57" t="s">
        <v>263</v>
      </c>
      <c r="B475" s="57" t="s">
        <v>263</v>
      </c>
      <c r="C475" s="8" t="s">
        <v>126</v>
      </c>
      <c r="D475" s="9">
        <v>700</v>
      </c>
      <c r="E475" s="9"/>
      <c r="F475" s="9">
        <f t="shared" si="83"/>
        <v>700</v>
      </c>
      <c r="G475" s="9">
        <v>590</v>
      </c>
      <c r="H475" s="9">
        <v>0</v>
      </c>
      <c r="I475" s="12" t="s">
        <v>395</v>
      </c>
      <c r="K475" s="3"/>
      <c r="L475" s="3"/>
      <c r="M475" s="3"/>
      <c r="O475" s="32"/>
    </row>
    <row r="476" spans="1:15">
      <c r="A476" s="57" t="s">
        <v>260</v>
      </c>
      <c r="B476" s="57" t="s">
        <v>260</v>
      </c>
      <c r="C476" s="8" t="s">
        <v>55</v>
      </c>
      <c r="D476" s="9">
        <v>50</v>
      </c>
      <c r="E476" s="9"/>
      <c r="F476" s="9">
        <f t="shared" si="83"/>
        <v>50</v>
      </c>
      <c r="G476" s="9">
        <v>49</v>
      </c>
      <c r="H476" s="9">
        <v>50</v>
      </c>
      <c r="I476" s="12" t="s">
        <v>395</v>
      </c>
      <c r="J476" s="3"/>
      <c r="K476" s="3"/>
      <c r="L476" s="3"/>
      <c r="M476" s="3"/>
      <c r="O476" s="32"/>
    </row>
    <row r="477" spans="1:15">
      <c r="A477" s="57" t="s">
        <v>260</v>
      </c>
      <c r="B477" s="57"/>
      <c r="C477" s="8" t="s">
        <v>239</v>
      </c>
      <c r="D477" s="9">
        <v>50</v>
      </c>
      <c r="E477" s="9"/>
      <c r="F477" s="9">
        <f t="shared" si="83"/>
        <v>50</v>
      </c>
      <c r="G477" s="9">
        <v>41</v>
      </c>
      <c r="H477" s="9">
        <v>50</v>
      </c>
      <c r="I477" s="12" t="s">
        <v>395</v>
      </c>
      <c r="K477" s="3"/>
      <c r="L477" s="3"/>
      <c r="M477" s="3"/>
      <c r="O477" s="32"/>
    </row>
    <row r="478" spans="1:15">
      <c r="A478" s="57" t="s">
        <v>260</v>
      </c>
      <c r="B478" s="57"/>
      <c r="C478" s="8" t="s">
        <v>335</v>
      </c>
      <c r="D478" s="9">
        <v>50</v>
      </c>
      <c r="E478" s="9"/>
      <c r="F478" s="9">
        <f t="shared" si="83"/>
        <v>50</v>
      </c>
      <c r="G478" s="9">
        <v>128</v>
      </c>
      <c r="H478" s="9">
        <v>100</v>
      </c>
      <c r="I478" s="12" t="s">
        <v>395</v>
      </c>
      <c r="K478" s="3"/>
      <c r="L478" s="3"/>
      <c r="M478" s="3"/>
      <c r="O478" s="32"/>
    </row>
    <row r="479" spans="1:15">
      <c r="A479" s="57" t="s">
        <v>398</v>
      </c>
      <c r="B479" s="57" t="s">
        <v>398</v>
      </c>
      <c r="C479" s="8" t="s">
        <v>92</v>
      </c>
      <c r="D479" s="9">
        <v>385</v>
      </c>
      <c r="E479" s="9"/>
      <c r="F479" s="9">
        <f t="shared" si="83"/>
        <v>385</v>
      </c>
      <c r="G479" s="9">
        <v>268</v>
      </c>
      <c r="H479" s="9">
        <v>156</v>
      </c>
      <c r="I479" s="12" t="s">
        <v>395</v>
      </c>
      <c r="J479" s="12">
        <f>SUM(H469:H478)</f>
        <v>575</v>
      </c>
      <c r="K479" s="3"/>
      <c r="L479" s="3"/>
      <c r="M479" s="3"/>
      <c r="O479" s="32"/>
    </row>
    <row r="480" spans="1:15">
      <c r="A480" s="57" t="s">
        <v>417</v>
      </c>
      <c r="B480" s="57" t="s">
        <v>417</v>
      </c>
      <c r="C480" s="8" t="s">
        <v>553</v>
      </c>
      <c r="D480" s="9">
        <v>2284</v>
      </c>
      <c r="E480" s="9"/>
      <c r="F480" s="9">
        <f t="shared" si="83"/>
        <v>2284</v>
      </c>
      <c r="G480" s="9">
        <v>2161</v>
      </c>
      <c r="H480" s="9">
        <v>0</v>
      </c>
      <c r="I480" s="12" t="s">
        <v>395</v>
      </c>
      <c r="J480" s="12"/>
      <c r="K480" s="3"/>
      <c r="L480" s="3"/>
      <c r="M480" s="3"/>
      <c r="O480" s="32"/>
    </row>
    <row r="481" spans="1:16">
      <c r="A481" s="57" t="s">
        <v>417</v>
      </c>
      <c r="B481" s="57"/>
      <c r="C481" s="8" t="s">
        <v>639</v>
      </c>
      <c r="D481" s="9"/>
      <c r="E481" s="9">
        <v>1365</v>
      </c>
      <c r="F481" s="9">
        <f t="shared" si="83"/>
        <v>1365</v>
      </c>
      <c r="G481" s="9">
        <v>1734</v>
      </c>
      <c r="H481" s="9">
        <v>0</v>
      </c>
      <c r="I481" s="12" t="s">
        <v>395</v>
      </c>
      <c r="J481" s="12"/>
      <c r="K481" s="3"/>
      <c r="L481" s="3"/>
      <c r="M481" s="3"/>
      <c r="O481" s="32"/>
    </row>
    <row r="482" spans="1:16">
      <c r="A482" s="57" t="s">
        <v>400</v>
      </c>
      <c r="B482" s="57" t="s">
        <v>400</v>
      </c>
      <c r="C482" s="8" t="s">
        <v>138</v>
      </c>
      <c r="D482" s="9">
        <v>616</v>
      </c>
      <c r="E482" s="9">
        <v>369</v>
      </c>
      <c r="F482" s="9">
        <f t="shared" si="83"/>
        <v>985</v>
      </c>
      <c r="G482" s="9">
        <v>1052</v>
      </c>
      <c r="H482" s="9">
        <v>0</v>
      </c>
      <c r="I482" s="12" t="s">
        <v>395</v>
      </c>
      <c r="J482" s="12"/>
      <c r="K482" s="3"/>
      <c r="L482" s="3"/>
      <c r="M482" s="3"/>
      <c r="O482" s="32"/>
    </row>
    <row r="483" spans="1:16" s="3" customFormat="1">
      <c r="A483" s="58"/>
      <c r="B483" s="58"/>
      <c r="C483" s="13" t="s">
        <v>54</v>
      </c>
      <c r="D483" s="14">
        <f t="shared" ref="D483:F483" si="84">SUM(D464:D482)</f>
        <v>4843</v>
      </c>
      <c r="E483" s="14">
        <f t="shared" si="84"/>
        <v>1734</v>
      </c>
      <c r="F483" s="14">
        <f t="shared" si="84"/>
        <v>6577</v>
      </c>
      <c r="G483" s="14">
        <f t="shared" ref="G483:H483" si="85">SUM(G464:G482)</f>
        <v>6639</v>
      </c>
      <c r="H483" s="14">
        <f t="shared" si="85"/>
        <v>781</v>
      </c>
      <c r="I483" s="6"/>
      <c r="O483" s="32"/>
    </row>
    <row r="484" spans="1:16" s="3" customFormat="1">
      <c r="A484" s="55"/>
      <c r="B484" s="55"/>
      <c r="D484" s="6"/>
      <c r="E484" s="6"/>
      <c r="F484" s="6"/>
      <c r="G484" s="6"/>
      <c r="H484" s="6"/>
      <c r="I484" s="6"/>
      <c r="O484" s="32"/>
    </row>
    <row r="485" spans="1:16" s="3" customFormat="1">
      <c r="A485" s="55"/>
      <c r="B485" s="55"/>
      <c r="D485" s="6"/>
      <c r="E485" s="6"/>
      <c r="F485" s="6"/>
      <c r="G485" s="6"/>
      <c r="H485" s="6"/>
      <c r="I485" s="6"/>
      <c r="O485" s="32"/>
    </row>
    <row r="486" spans="1:16" s="1" customFormat="1">
      <c r="A486" s="54" t="s">
        <v>544</v>
      </c>
      <c r="B486" s="54"/>
      <c r="D486" s="5"/>
      <c r="E486" s="5"/>
      <c r="F486" s="5"/>
      <c r="G486" s="5"/>
      <c r="H486" s="5"/>
      <c r="I486" s="5"/>
      <c r="J486" s="10"/>
      <c r="K486" s="10"/>
      <c r="L486" s="10"/>
      <c r="M486" s="10"/>
      <c r="N486" s="10"/>
      <c r="O486" s="32"/>
      <c r="P486" s="2"/>
    </row>
    <row r="487" spans="1:16" s="1" customFormat="1">
      <c r="A487" s="54" t="s">
        <v>269</v>
      </c>
      <c r="B487" s="54"/>
      <c r="D487" s="5"/>
      <c r="E487" s="5"/>
      <c r="F487" s="5"/>
      <c r="G487" s="5"/>
      <c r="H487" s="5"/>
      <c r="I487" s="5"/>
      <c r="J487" s="10"/>
      <c r="K487" s="10"/>
      <c r="L487" s="10"/>
      <c r="M487" s="10"/>
      <c r="N487" s="10"/>
      <c r="O487" s="32"/>
      <c r="P487" s="2"/>
    </row>
    <row r="488" spans="1:16" s="3" customFormat="1">
      <c r="A488" s="55" t="s">
        <v>53</v>
      </c>
      <c r="B488" s="55"/>
      <c r="D488" s="6"/>
      <c r="E488" s="6"/>
      <c r="F488" s="6"/>
      <c r="G488" s="6"/>
      <c r="H488" s="6"/>
      <c r="I488" s="6"/>
      <c r="J488" s="10"/>
      <c r="K488" s="10"/>
      <c r="L488" s="10"/>
      <c r="M488" s="10"/>
      <c r="N488" s="18"/>
      <c r="O488" s="32"/>
      <c r="P488" s="18"/>
    </row>
    <row r="489" spans="1:16">
      <c r="A489" s="57" t="s">
        <v>494</v>
      </c>
      <c r="B489" s="57" t="s">
        <v>406</v>
      </c>
      <c r="C489" s="8" t="s">
        <v>147</v>
      </c>
      <c r="D489" s="9">
        <v>8300</v>
      </c>
      <c r="E489" s="9"/>
      <c r="F489" s="9">
        <f>SUM(D489:E489)</f>
        <v>8300</v>
      </c>
      <c r="G489" s="9">
        <v>8300</v>
      </c>
      <c r="H489" s="9">
        <v>8300</v>
      </c>
      <c r="I489" s="12" t="s">
        <v>395</v>
      </c>
      <c r="J489" s="10" t="s">
        <v>158</v>
      </c>
      <c r="K489" s="3"/>
      <c r="L489" s="3"/>
      <c r="M489" s="3"/>
      <c r="O489" s="32"/>
    </row>
    <row r="490" spans="1:16" s="3" customFormat="1">
      <c r="A490" s="58"/>
      <c r="B490" s="58"/>
      <c r="C490" s="13" t="s">
        <v>54</v>
      </c>
      <c r="D490" s="14">
        <f t="shared" ref="D490:F490" si="86">SUM(D489:D489)</f>
        <v>8300</v>
      </c>
      <c r="E490" s="14">
        <f t="shared" si="86"/>
        <v>0</v>
      </c>
      <c r="F490" s="14">
        <f t="shared" si="86"/>
        <v>8300</v>
      </c>
      <c r="G490" s="14">
        <f t="shared" ref="G490:H490" si="87">SUM(G489:G489)</f>
        <v>8300</v>
      </c>
      <c r="H490" s="14">
        <f t="shared" si="87"/>
        <v>8300</v>
      </c>
      <c r="I490" s="6"/>
      <c r="O490" s="32"/>
    </row>
    <row r="491" spans="1:16" s="3" customFormat="1">
      <c r="A491" s="55"/>
      <c r="B491" s="55"/>
      <c r="D491" s="6"/>
      <c r="E491" s="6"/>
      <c r="F491" s="6"/>
      <c r="G491" s="6"/>
      <c r="H491" s="6"/>
      <c r="I491" s="6"/>
      <c r="O491" s="32"/>
    </row>
    <row r="492" spans="1:16" s="3" customFormat="1">
      <c r="A492" s="55"/>
      <c r="B492" s="55"/>
      <c r="D492" s="6"/>
      <c r="E492" s="6"/>
      <c r="F492" s="6"/>
      <c r="G492" s="6"/>
      <c r="H492" s="6"/>
      <c r="I492" s="6"/>
      <c r="O492" s="32"/>
    </row>
    <row r="493" spans="1:16" s="1" customFormat="1">
      <c r="A493" s="54" t="s">
        <v>277</v>
      </c>
      <c r="B493" s="54"/>
      <c r="D493" s="5"/>
      <c r="E493" s="5"/>
      <c r="F493" s="5"/>
      <c r="G493" s="5"/>
      <c r="H493" s="5"/>
      <c r="I493" s="5"/>
      <c r="J493" s="10"/>
      <c r="K493" s="10"/>
      <c r="L493" s="10"/>
      <c r="M493" s="10"/>
      <c r="N493" s="10"/>
      <c r="O493" s="32"/>
      <c r="P493" s="2"/>
    </row>
    <row r="494" spans="1:16" s="1" customFormat="1">
      <c r="A494" s="54" t="s">
        <v>269</v>
      </c>
      <c r="B494" s="54"/>
      <c r="D494" s="5"/>
      <c r="E494" s="5"/>
      <c r="F494" s="5"/>
      <c r="G494" s="5"/>
      <c r="H494" s="5"/>
      <c r="I494" s="5"/>
      <c r="J494" s="10"/>
      <c r="K494" s="10"/>
      <c r="L494" s="10"/>
      <c r="M494" s="10"/>
      <c r="N494" s="10"/>
      <c r="O494" s="32"/>
      <c r="P494" s="2"/>
    </row>
    <row r="495" spans="1:16" s="3" customFormat="1">
      <c r="A495" s="55" t="s">
        <v>51</v>
      </c>
      <c r="B495" s="55"/>
      <c r="D495" s="6"/>
      <c r="E495" s="6"/>
      <c r="F495" s="6"/>
      <c r="G495" s="6"/>
      <c r="H495" s="6"/>
      <c r="I495" s="6"/>
      <c r="J495" s="10"/>
      <c r="K495" s="10"/>
      <c r="L495" s="10"/>
      <c r="M495" s="10"/>
      <c r="N495" s="18"/>
      <c r="O495" s="32"/>
      <c r="P495" s="18"/>
    </row>
    <row r="496" spans="1:16">
      <c r="A496" s="57" t="s">
        <v>405</v>
      </c>
      <c r="B496" s="57" t="s">
        <v>405</v>
      </c>
      <c r="C496" s="8" t="s">
        <v>545</v>
      </c>
      <c r="D496" s="9">
        <v>0</v>
      </c>
      <c r="E496" s="9">
        <v>0</v>
      </c>
      <c r="F496" s="9">
        <f>SUM(D496:E496)</f>
        <v>0</v>
      </c>
      <c r="G496" s="9">
        <v>73</v>
      </c>
      <c r="H496" s="9">
        <v>0</v>
      </c>
      <c r="I496" s="12" t="s">
        <v>395</v>
      </c>
      <c r="K496" s="3"/>
      <c r="L496" s="3"/>
      <c r="M496" s="3"/>
      <c r="O496" s="32"/>
    </row>
    <row r="497" spans="1:257" s="3" customFormat="1">
      <c r="A497" s="58"/>
      <c r="B497" s="58"/>
      <c r="C497" s="13" t="s">
        <v>52</v>
      </c>
      <c r="D497" s="14">
        <f t="shared" ref="D497:F497" si="88">SUM(D496:D496)</f>
        <v>0</v>
      </c>
      <c r="E497" s="14">
        <f t="shared" si="88"/>
        <v>0</v>
      </c>
      <c r="F497" s="14">
        <f t="shared" si="88"/>
        <v>0</v>
      </c>
      <c r="G497" s="14">
        <f t="shared" ref="G497:H497" si="89">SUM(G496:G496)</f>
        <v>73</v>
      </c>
      <c r="H497" s="14">
        <f t="shared" si="89"/>
        <v>0</v>
      </c>
      <c r="I497" s="6"/>
      <c r="O497" s="32"/>
    </row>
    <row r="498" spans="1:257" s="3" customFormat="1">
      <c r="A498" s="55"/>
      <c r="B498" s="55"/>
      <c r="D498" s="6"/>
      <c r="E498" s="6"/>
      <c r="F498" s="6"/>
      <c r="G498" s="6"/>
      <c r="H498" s="6"/>
      <c r="I498" s="6"/>
      <c r="O498" s="32"/>
    </row>
    <row r="499" spans="1:257" s="3" customFormat="1">
      <c r="A499" s="55"/>
      <c r="B499" s="55"/>
      <c r="D499" s="6"/>
      <c r="E499" s="6"/>
      <c r="F499" s="6"/>
      <c r="G499" s="6"/>
      <c r="H499" s="6"/>
      <c r="I499" s="6"/>
      <c r="O499" s="32"/>
    </row>
    <row r="500" spans="1:257" s="1" customFormat="1">
      <c r="A500" s="54" t="s">
        <v>448</v>
      </c>
      <c r="B500" s="54"/>
      <c r="D500" s="5"/>
      <c r="E500" s="5"/>
      <c r="F500" s="5"/>
      <c r="G500" s="5"/>
      <c r="H500" s="5"/>
      <c r="I500" s="5"/>
      <c r="J500" s="21"/>
    </row>
    <row r="501" spans="1:257" ht="12.4" customHeight="1">
      <c r="A501" s="54" t="s">
        <v>269</v>
      </c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  <c r="AR501" s="54"/>
      <c r="AS501" s="54"/>
      <c r="AT501" s="54"/>
      <c r="AU501" s="54"/>
      <c r="AV501" s="54"/>
      <c r="AW501" s="54"/>
      <c r="AX501" s="54"/>
      <c r="AY501" s="54"/>
      <c r="AZ501" s="54"/>
      <c r="BA501" s="54"/>
      <c r="BB501" s="54"/>
      <c r="BC501" s="54"/>
      <c r="BD501" s="54"/>
      <c r="BE501" s="54"/>
      <c r="BF501" s="54"/>
      <c r="BG501" s="54"/>
      <c r="BH501" s="54"/>
      <c r="BI501" s="54"/>
      <c r="BJ501" s="54"/>
      <c r="BK501" s="54"/>
      <c r="BL501" s="54"/>
      <c r="BM501" s="54"/>
      <c r="BN501" s="54"/>
      <c r="BO501" s="54"/>
      <c r="BP501" s="54"/>
      <c r="BQ501" s="54"/>
      <c r="BR501" s="54"/>
      <c r="BS501" s="54"/>
      <c r="BT501" s="54"/>
      <c r="BU501" s="54"/>
      <c r="BV501" s="54"/>
      <c r="BW501" s="54"/>
      <c r="BX501" s="54"/>
      <c r="BY501" s="54"/>
      <c r="BZ501" s="54"/>
      <c r="CA501" s="54"/>
      <c r="CB501" s="54"/>
      <c r="CC501" s="54"/>
      <c r="CD501" s="54"/>
      <c r="CE501" s="54"/>
      <c r="CF501" s="54"/>
      <c r="CG501" s="54"/>
      <c r="CH501" s="54"/>
      <c r="CI501" s="54"/>
      <c r="CJ501" s="54"/>
      <c r="CK501" s="54"/>
      <c r="CL501" s="54"/>
      <c r="CM501" s="54"/>
      <c r="CN501" s="54"/>
      <c r="CO501" s="54"/>
      <c r="CP501" s="54"/>
      <c r="CQ501" s="54"/>
      <c r="CR501" s="54"/>
      <c r="CS501" s="54"/>
      <c r="CT501" s="54"/>
      <c r="CU501" s="54"/>
      <c r="CV501" s="54"/>
      <c r="CW501" s="54"/>
      <c r="CX501" s="54"/>
      <c r="CY501" s="54"/>
      <c r="CZ501" s="54"/>
      <c r="DA501" s="54"/>
      <c r="DB501" s="54"/>
      <c r="DC501" s="54"/>
      <c r="DD501" s="54"/>
      <c r="DE501" s="54"/>
      <c r="DF501" s="54"/>
      <c r="DG501" s="54"/>
      <c r="DH501" s="54"/>
      <c r="DI501" s="54"/>
      <c r="DJ501" s="54"/>
      <c r="DK501" s="54"/>
      <c r="DL501" s="54"/>
      <c r="DM501" s="54"/>
      <c r="DN501" s="54"/>
      <c r="DO501" s="54"/>
      <c r="DP501" s="54"/>
      <c r="DQ501" s="54"/>
      <c r="DR501" s="54"/>
      <c r="DS501" s="54"/>
      <c r="DT501" s="54"/>
      <c r="DU501" s="54"/>
      <c r="DV501" s="54"/>
      <c r="DW501" s="54"/>
      <c r="DX501" s="54"/>
      <c r="DY501" s="54"/>
      <c r="DZ501" s="54"/>
      <c r="EA501" s="54"/>
      <c r="EB501" s="54"/>
      <c r="EC501" s="54"/>
      <c r="ED501" s="54"/>
      <c r="EE501" s="54"/>
      <c r="EF501" s="54"/>
      <c r="EG501" s="54"/>
      <c r="EH501" s="54"/>
      <c r="EI501" s="54"/>
      <c r="EJ501" s="54"/>
      <c r="EK501" s="54"/>
      <c r="EL501" s="54"/>
      <c r="EM501" s="54"/>
      <c r="EN501" s="54"/>
      <c r="EO501" s="54"/>
      <c r="EP501" s="54"/>
      <c r="EQ501" s="54"/>
      <c r="ER501" s="54"/>
      <c r="ES501" s="54"/>
      <c r="ET501" s="54"/>
      <c r="EU501" s="54"/>
      <c r="EV501" s="54"/>
      <c r="EW501" s="54"/>
      <c r="EX501" s="54"/>
      <c r="EY501" s="54"/>
      <c r="EZ501" s="54"/>
      <c r="FA501" s="54"/>
      <c r="FB501" s="54"/>
      <c r="FC501" s="54"/>
      <c r="FD501" s="54"/>
      <c r="FE501" s="54"/>
      <c r="FF501" s="54"/>
      <c r="FG501" s="54"/>
      <c r="FH501" s="54"/>
      <c r="FI501" s="54"/>
      <c r="FJ501" s="54"/>
      <c r="FK501" s="54"/>
      <c r="FL501" s="54"/>
      <c r="FM501" s="54"/>
      <c r="FN501" s="54"/>
      <c r="FO501" s="54"/>
      <c r="FP501" s="54"/>
      <c r="FQ501" s="54"/>
      <c r="FR501" s="54"/>
      <c r="FS501" s="54"/>
      <c r="FT501" s="54"/>
      <c r="FU501" s="54"/>
      <c r="FV501" s="54"/>
      <c r="FW501" s="54"/>
      <c r="FX501" s="54"/>
      <c r="FY501" s="54"/>
      <c r="FZ501" s="54"/>
      <c r="GA501" s="54"/>
      <c r="GB501" s="54"/>
      <c r="GC501" s="54"/>
      <c r="GD501" s="54"/>
      <c r="GE501" s="54"/>
      <c r="GF501" s="54"/>
      <c r="GG501" s="54"/>
      <c r="GH501" s="54"/>
      <c r="GI501" s="54"/>
      <c r="GJ501" s="54"/>
      <c r="GK501" s="54"/>
      <c r="GL501" s="54"/>
      <c r="GM501" s="54"/>
      <c r="GN501" s="54"/>
      <c r="GO501" s="54"/>
      <c r="GP501" s="54"/>
      <c r="GQ501" s="54"/>
      <c r="GR501" s="54"/>
      <c r="GS501" s="54"/>
      <c r="GT501" s="54"/>
      <c r="GU501" s="54"/>
      <c r="GV501" s="54"/>
      <c r="GW501" s="54"/>
      <c r="GX501" s="54"/>
      <c r="GY501" s="54"/>
      <c r="GZ501" s="54"/>
      <c r="HA501" s="54"/>
      <c r="HB501" s="54"/>
      <c r="HC501" s="54"/>
      <c r="HD501" s="54"/>
      <c r="HE501" s="54"/>
      <c r="HF501" s="54"/>
      <c r="HG501" s="54"/>
      <c r="HH501" s="54"/>
      <c r="HI501" s="54"/>
      <c r="HJ501" s="54"/>
      <c r="HK501" s="54"/>
      <c r="HL501" s="54"/>
      <c r="HM501" s="54"/>
      <c r="HN501" s="54"/>
      <c r="HO501" s="54"/>
      <c r="HP501" s="54"/>
      <c r="HQ501" s="54"/>
      <c r="HR501" s="54"/>
      <c r="HS501" s="54"/>
      <c r="HT501" s="54"/>
      <c r="HU501" s="54"/>
      <c r="HV501" s="54"/>
      <c r="HW501" s="54"/>
      <c r="HX501" s="54"/>
      <c r="HY501" s="54"/>
      <c r="HZ501" s="54"/>
      <c r="IA501" s="54"/>
      <c r="IB501" s="54"/>
      <c r="IC501" s="54"/>
      <c r="ID501" s="54"/>
      <c r="IE501" s="54"/>
      <c r="IF501" s="54"/>
      <c r="IG501" s="54"/>
      <c r="IH501" s="54"/>
      <c r="II501" s="54"/>
      <c r="IJ501" s="54"/>
      <c r="IK501" s="54"/>
      <c r="IL501" s="54"/>
      <c r="IM501" s="54"/>
      <c r="IN501" s="54"/>
      <c r="IO501" s="54"/>
      <c r="IP501" s="54"/>
      <c r="IQ501" s="54"/>
      <c r="IR501" s="54"/>
      <c r="IS501" s="54"/>
      <c r="IT501" s="54"/>
      <c r="IU501" s="54"/>
      <c r="IV501" s="54"/>
      <c r="IW501" s="54"/>
    </row>
    <row r="502" spans="1:257" s="3" customFormat="1">
      <c r="A502" s="55" t="s">
        <v>53</v>
      </c>
      <c r="B502" s="55"/>
      <c r="D502" s="6"/>
      <c r="E502" s="6"/>
      <c r="F502" s="6"/>
      <c r="G502" s="6"/>
      <c r="H502" s="6"/>
      <c r="I502" s="6"/>
      <c r="O502" s="32"/>
    </row>
    <row r="503" spans="1:257">
      <c r="A503" s="57" t="s">
        <v>611</v>
      </c>
      <c r="B503" s="57" t="s">
        <v>402</v>
      </c>
      <c r="C503" s="8" t="s">
        <v>85</v>
      </c>
      <c r="D503" s="9"/>
      <c r="E503" s="9"/>
      <c r="F503" s="9">
        <f>SUM(D503:E503)</f>
        <v>0</v>
      </c>
      <c r="G503" s="9">
        <v>16</v>
      </c>
      <c r="H503" s="9">
        <v>0</v>
      </c>
      <c r="I503" s="12" t="s">
        <v>395</v>
      </c>
      <c r="O503" s="32"/>
    </row>
    <row r="504" spans="1:257">
      <c r="A504" s="57" t="s">
        <v>260</v>
      </c>
      <c r="B504" s="57" t="s">
        <v>260</v>
      </c>
      <c r="C504" s="8" t="s">
        <v>442</v>
      </c>
      <c r="D504" s="9">
        <v>1093</v>
      </c>
      <c r="E504" s="9"/>
      <c r="F504" s="9">
        <f>SUM(D504:E504)</f>
        <v>1093</v>
      </c>
      <c r="G504" s="9">
        <v>594</v>
      </c>
      <c r="H504" s="9">
        <v>0</v>
      </c>
      <c r="I504" s="12" t="s">
        <v>395</v>
      </c>
      <c r="O504" s="32"/>
    </row>
    <row r="505" spans="1:257">
      <c r="A505" s="57" t="s">
        <v>398</v>
      </c>
      <c r="B505" s="57" t="s">
        <v>398</v>
      </c>
      <c r="C505" s="8" t="s">
        <v>92</v>
      </c>
      <c r="D505" s="9">
        <v>303</v>
      </c>
      <c r="E505" s="9"/>
      <c r="F505" s="9">
        <f t="shared" ref="F505:F507" si="90">SUM(D505:E505)</f>
        <v>303</v>
      </c>
      <c r="G505" s="9">
        <v>26</v>
      </c>
      <c r="H505" s="9">
        <v>0</v>
      </c>
      <c r="I505" s="12" t="s">
        <v>395</v>
      </c>
      <c r="O505" s="32"/>
    </row>
    <row r="506" spans="1:257">
      <c r="A506" s="57" t="s">
        <v>258</v>
      </c>
      <c r="B506" s="57" t="s">
        <v>258</v>
      </c>
      <c r="C506" s="8" t="s">
        <v>444</v>
      </c>
      <c r="D506" s="9">
        <v>31635</v>
      </c>
      <c r="E506" s="9"/>
      <c r="F506" s="9">
        <f t="shared" si="90"/>
        <v>31635</v>
      </c>
      <c r="G506" s="9">
        <v>32801</v>
      </c>
      <c r="H506" s="9">
        <v>0</v>
      </c>
      <c r="I506" s="12" t="s">
        <v>395</v>
      </c>
      <c r="J506" s="12"/>
      <c r="O506" s="32"/>
    </row>
    <row r="507" spans="1:257">
      <c r="A507" s="57" t="s">
        <v>399</v>
      </c>
      <c r="B507" s="57" t="s">
        <v>399</v>
      </c>
      <c r="C507" s="8" t="s">
        <v>137</v>
      </c>
      <c r="D507" s="9">
        <v>8542</v>
      </c>
      <c r="E507" s="9"/>
      <c r="F507" s="9">
        <f t="shared" si="90"/>
        <v>8542</v>
      </c>
      <c r="G507" s="9">
        <v>8708</v>
      </c>
      <c r="H507" s="9">
        <v>0</v>
      </c>
      <c r="I507" s="12" t="s">
        <v>395</v>
      </c>
      <c r="O507" s="32"/>
    </row>
    <row r="508" spans="1:257" s="3" customFormat="1">
      <c r="A508" s="58"/>
      <c r="B508" s="58"/>
      <c r="C508" s="13" t="s">
        <v>54</v>
      </c>
      <c r="D508" s="14">
        <f t="shared" ref="D508:F508" si="91">SUM(D503:D507)</f>
        <v>41573</v>
      </c>
      <c r="E508" s="14">
        <f t="shared" si="91"/>
        <v>0</v>
      </c>
      <c r="F508" s="14">
        <f t="shared" si="91"/>
        <v>41573</v>
      </c>
      <c r="G508" s="14">
        <f>SUM(G503:G507)</f>
        <v>42145</v>
      </c>
      <c r="H508" s="14">
        <f>SUM(H503:H507)</f>
        <v>0</v>
      </c>
      <c r="I508" s="6"/>
      <c r="O508" s="32"/>
    </row>
    <row r="509" spans="1:257" s="3" customFormat="1">
      <c r="A509" s="55"/>
      <c r="B509" s="55"/>
      <c r="D509" s="6"/>
      <c r="E509" s="6"/>
      <c r="F509" s="6"/>
      <c r="G509" s="6"/>
      <c r="H509" s="6"/>
      <c r="I509" s="6"/>
      <c r="O509" s="32"/>
    </row>
    <row r="510" spans="1:257" s="3" customFormat="1">
      <c r="A510" s="55"/>
      <c r="B510" s="55"/>
      <c r="D510" s="6"/>
      <c r="E510" s="6"/>
      <c r="F510" s="6"/>
      <c r="G510" s="6"/>
      <c r="H510" s="6"/>
      <c r="I510" s="6"/>
      <c r="O510" s="32"/>
    </row>
    <row r="511" spans="1:257" s="1" customFormat="1">
      <c r="A511" s="54" t="s">
        <v>378</v>
      </c>
      <c r="B511" s="54"/>
      <c r="D511" s="5"/>
      <c r="E511" s="5"/>
      <c r="F511" s="5"/>
      <c r="G511" s="5"/>
      <c r="H511" s="5"/>
      <c r="I511" s="5"/>
      <c r="J511" s="21"/>
    </row>
    <row r="512" spans="1:257" s="1" customFormat="1">
      <c r="A512" s="54" t="s">
        <v>269</v>
      </c>
      <c r="B512" s="54"/>
      <c r="D512" s="5"/>
      <c r="E512" s="5"/>
      <c r="F512" s="5"/>
      <c r="G512" s="5"/>
      <c r="H512" s="5"/>
      <c r="I512" s="5"/>
      <c r="J512" s="21"/>
    </row>
    <row r="513" spans="1:257" s="18" customFormat="1">
      <c r="A513" s="65" t="s">
        <v>51</v>
      </c>
      <c r="B513" s="65"/>
      <c r="D513" s="19"/>
      <c r="E513" s="19"/>
      <c r="F513" s="19"/>
      <c r="G513" s="19"/>
      <c r="H513" s="19"/>
      <c r="I513" s="19"/>
      <c r="J513" s="21"/>
    </row>
    <row r="514" spans="1:257">
      <c r="A514" s="57" t="s">
        <v>519</v>
      </c>
      <c r="B514" s="57" t="s">
        <v>426</v>
      </c>
      <c r="C514" s="8" t="s">
        <v>379</v>
      </c>
      <c r="D514" s="9">
        <v>90</v>
      </c>
      <c r="E514" s="9"/>
      <c r="F514" s="9">
        <f>SUM(D514:E514)</f>
        <v>90</v>
      </c>
      <c r="G514" s="9">
        <v>5</v>
      </c>
      <c r="H514" s="9">
        <v>85</v>
      </c>
      <c r="I514" s="12" t="s">
        <v>394</v>
      </c>
      <c r="J514" s="21"/>
    </row>
    <row r="515" spans="1:257" s="3" customFormat="1">
      <c r="A515" s="58"/>
      <c r="B515" s="58"/>
      <c r="C515" s="13" t="s">
        <v>52</v>
      </c>
      <c r="D515" s="14">
        <f t="shared" ref="D515:F515" si="92">SUM(D514:D514)</f>
        <v>90</v>
      </c>
      <c r="E515" s="14">
        <f t="shared" si="92"/>
        <v>0</v>
      </c>
      <c r="F515" s="14">
        <f t="shared" si="92"/>
        <v>90</v>
      </c>
      <c r="G515" s="14">
        <f t="shared" ref="G515:H515" si="93">SUM(G514:G514)</f>
        <v>5</v>
      </c>
      <c r="H515" s="14">
        <f t="shared" si="93"/>
        <v>85</v>
      </c>
      <c r="I515" s="6"/>
      <c r="J515" s="4"/>
    </row>
    <row r="516" spans="1:257" s="3" customFormat="1">
      <c r="A516" s="55"/>
      <c r="B516" s="55"/>
      <c r="D516" s="6"/>
      <c r="E516" s="6"/>
      <c r="F516" s="6"/>
      <c r="G516" s="6"/>
      <c r="H516" s="6"/>
      <c r="I516" s="6"/>
      <c r="O516" s="32"/>
    </row>
    <row r="517" spans="1:257" s="3" customFormat="1">
      <c r="A517" s="55"/>
      <c r="B517" s="55"/>
      <c r="D517" s="6"/>
      <c r="E517" s="6"/>
      <c r="F517" s="6"/>
      <c r="G517" s="6"/>
      <c r="H517" s="6"/>
      <c r="I517" s="6"/>
      <c r="O517" s="32"/>
    </row>
    <row r="518" spans="1:257" s="3" customFormat="1">
      <c r="A518" s="55"/>
      <c r="B518" s="55"/>
      <c r="D518" s="6"/>
      <c r="E518" s="6"/>
      <c r="F518" s="6"/>
      <c r="G518" s="6"/>
      <c r="H518" s="6"/>
      <c r="I518" s="6"/>
      <c r="O518" s="32"/>
    </row>
    <row r="519" spans="1:257" s="3" customFormat="1">
      <c r="A519" s="55"/>
      <c r="B519" s="55"/>
      <c r="D519" s="6"/>
      <c r="E519" s="6"/>
      <c r="F519" s="6"/>
      <c r="G519" s="6"/>
      <c r="H519" s="6"/>
      <c r="I519" s="6"/>
      <c r="O519" s="32"/>
    </row>
    <row r="520" spans="1:257" s="3" customFormat="1">
      <c r="A520" s="55"/>
      <c r="B520" s="55"/>
      <c r="D520" s="6"/>
      <c r="E520" s="6"/>
      <c r="F520" s="6"/>
      <c r="G520" s="6"/>
      <c r="H520" s="6"/>
      <c r="I520" s="6"/>
      <c r="O520" s="32"/>
    </row>
    <row r="521" spans="1:257" s="3" customFormat="1">
      <c r="A521" s="55"/>
      <c r="B521" s="55"/>
      <c r="D521" s="6"/>
      <c r="E521" s="6"/>
      <c r="F521" s="6"/>
      <c r="G521" s="6"/>
      <c r="H521" s="6"/>
      <c r="I521" s="6"/>
      <c r="O521" s="32"/>
    </row>
    <row r="522" spans="1:257" s="3" customFormat="1">
      <c r="A522" s="55"/>
      <c r="B522" s="55"/>
      <c r="D522" s="6"/>
      <c r="E522" s="6"/>
      <c r="F522" s="6"/>
      <c r="G522" s="6"/>
      <c r="H522" s="6"/>
      <c r="I522" s="6"/>
      <c r="O522" s="32"/>
    </row>
    <row r="523" spans="1:257" s="3" customFormat="1">
      <c r="A523" s="55"/>
      <c r="B523" s="55"/>
      <c r="D523" s="6"/>
      <c r="E523" s="6"/>
      <c r="F523" s="6"/>
      <c r="G523" s="6"/>
      <c r="H523" s="6"/>
      <c r="I523" s="6"/>
      <c r="O523" s="32"/>
    </row>
    <row r="524" spans="1:257" s="3" customFormat="1">
      <c r="A524" s="55"/>
      <c r="B524" s="55"/>
      <c r="D524" s="6"/>
      <c r="E524" s="6"/>
      <c r="F524" s="6"/>
      <c r="G524" s="6"/>
      <c r="H524" s="6"/>
      <c r="I524" s="6"/>
      <c r="O524" s="32"/>
    </row>
    <row r="525" spans="1:257" s="3" customFormat="1">
      <c r="A525" s="55"/>
      <c r="B525" s="55"/>
      <c r="D525" s="6"/>
      <c r="E525" s="6"/>
      <c r="F525" s="6"/>
      <c r="G525" s="6"/>
      <c r="H525" s="6"/>
      <c r="I525" s="6"/>
      <c r="O525" s="32"/>
    </row>
    <row r="526" spans="1:257" s="1" customFormat="1" ht="35.25" customHeight="1">
      <c r="A526" s="54"/>
      <c r="B526" s="54"/>
      <c r="D526" s="41" t="s">
        <v>599</v>
      </c>
      <c r="E526" s="41" t="s">
        <v>600</v>
      </c>
      <c r="F526" s="41" t="s">
        <v>601</v>
      </c>
      <c r="G526" s="41" t="s">
        <v>602</v>
      </c>
      <c r="H526" s="41" t="s">
        <v>653</v>
      </c>
      <c r="I526" s="110"/>
      <c r="K526" s="3"/>
      <c r="L526" s="3"/>
      <c r="M526" s="3"/>
      <c r="N526" s="2"/>
    </row>
    <row r="527" spans="1:257" s="3" customFormat="1" ht="13.5" customHeight="1">
      <c r="A527" s="67" t="s">
        <v>278</v>
      </c>
      <c r="B527" s="67"/>
      <c r="D527" s="6"/>
      <c r="E527" s="6"/>
      <c r="F527" s="6"/>
      <c r="G527" s="6"/>
      <c r="H527" s="6"/>
      <c r="I527" s="6"/>
      <c r="M527" s="10"/>
      <c r="N527" s="10"/>
      <c r="O527" s="10"/>
      <c r="P527" s="10"/>
      <c r="Q527" s="10"/>
    </row>
    <row r="528" spans="1:257" ht="12.4" customHeight="1">
      <c r="A528" s="54" t="s">
        <v>269</v>
      </c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  <c r="AR528" s="54"/>
      <c r="AS528" s="54"/>
      <c r="AT528" s="54"/>
      <c r="AU528" s="54"/>
      <c r="AV528" s="54"/>
      <c r="AW528" s="54"/>
      <c r="AX528" s="54"/>
      <c r="AY528" s="54"/>
      <c r="AZ528" s="54"/>
      <c r="BA528" s="54"/>
      <c r="BB528" s="54"/>
      <c r="BC528" s="54"/>
      <c r="BD528" s="54"/>
      <c r="BE528" s="54"/>
      <c r="BF528" s="54"/>
      <c r="BG528" s="54"/>
      <c r="BH528" s="54"/>
      <c r="BI528" s="54"/>
      <c r="BJ528" s="54"/>
      <c r="BK528" s="54"/>
      <c r="BL528" s="54"/>
      <c r="BM528" s="54"/>
      <c r="BN528" s="54"/>
      <c r="BO528" s="54"/>
      <c r="BP528" s="54"/>
      <c r="BQ528" s="54"/>
      <c r="BR528" s="54"/>
      <c r="BS528" s="54"/>
      <c r="BT528" s="54"/>
      <c r="BU528" s="54"/>
      <c r="BV528" s="54"/>
      <c r="BW528" s="54"/>
      <c r="BX528" s="54"/>
      <c r="BY528" s="54"/>
      <c r="BZ528" s="54"/>
      <c r="CA528" s="54"/>
      <c r="CB528" s="54"/>
      <c r="CC528" s="54"/>
      <c r="CD528" s="54"/>
      <c r="CE528" s="54"/>
      <c r="CF528" s="54"/>
      <c r="CG528" s="54"/>
      <c r="CH528" s="54"/>
      <c r="CI528" s="54"/>
      <c r="CJ528" s="54"/>
      <c r="CK528" s="54"/>
      <c r="CL528" s="54"/>
      <c r="CM528" s="54"/>
      <c r="CN528" s="54"/>
      <c r="CO528" s="54"/>
      <c r="CP528" s="54"/>
      <c r="CQ528" s="54"/>
      <c r="CR528" s="54"/>
      <c r="CS528" s="54"/>
      <c r="CT528" s="54"/>
      <c r="CU528" s="54"/>
      <c r="CV528" s="54"/>
      <c r="CW528" s="54"/>
      <c r="CX528" s="54"/>
      <c r="CY528" s="54"/>
      <c r="CZ528" s="54"/>
      <c r="DA528" s="54"/>
      <c r="DB528" s="54"/>
      <c r="DC528" s="54"/>
      <c r="DD528" s="54"/>
      <c r="DE528" s="54"/>
      <c r="DF528" s="54"/>
      <c r="DG528" s="54"/>
      <c r="DH528" s="54"/>
      <c r="DI528" s="54"/>
      <c r="DJ528" s="54"/>
      <c r="DK528" s="54"/>
      <c r="DL528" s="54"/>
      <c r="DM528" s="54"/>
      <c r="DN528" s="54"/>
      <c r="DO528" s="54"/>
      <c r="DP528" s="54"/>
      <c r="DQ528" s="54"/>
      <c r="DR528" s="54"/>
      <c r="DS528" s="54"/>
      <c r="DT528" s="54"/>
      <c r="DU528" s="54"/>
      <c r="DV528" s="54"/>
      <c r="DW528" s="54"/>
      <c r="DX528" s="54"/>
      <c r="DY528" s="54"/>
      <c r="DZ528" s="54"/>
      <c r="EA528" s="54"/>
      <c r="EB528" s="54"/>
      <c r="EC528" s="54"/>
      <c r="ED528" s="54"/>
      <c r="EE528" s="54"/>
      <c r="EF528" s="54"/>
      <c r="EG528" s="54"/>
      <c r="EH528" s="54"/>
      <c r="EI528" s="54"/>
      <c r="EJ528" s="54"/>
      <c r="EK528" s="54"/>
      <c r="EL528" s="54"/>
      <c r="EM528" s="54"/>
      <c r="EN528" s="54"/>
      <c r="EO528" s="54"/>
      <c r="EP528" s="54"/>
      <c r="EQ528" s="54"/>
      <c r="ER528" s="54"/>
      <c r="ES528" s="54"/>
      <c r="ET528" s="54"/>
      <c r="EU528" s="54"/>
      <c r="EV528" s="54"/>
      <c r="EW528" s="54"/>
      <c r="EX528" s="54"/>
      <c r="EY528" s="54"/>
      <c r="EZ528" s="54"/>
      <c r="FA528" s="54"/>
      <c r="FB528" s="54"/>
      <c r="FC528" s="54"/>
      <c r="FD528" s="54"/>
      <c r="FE528" s="54"/>
      <c r="FF528" s="54"/>
      <c r="FG528" s="54"/>
      <c r="FH528" s="54"/>
      <c r="FI528" s="54"/>
      <c r="FJ528" s="54"/>
      <c r="FK528" s="54"/>
      <c r="FL528" s="54"/>
      <c r="FM528" s="54"/>
      <c r="FN528" s="54"/>
      <c r="FO528" s="54"/>
      <c r="FP528" s="54"/>
      <c r="FQ528" s="54"/>
      <c r="FR528" s="54"/>
      <c r="FS528" s="54"/>
      <c r="FT528" s="54"/>
      <c r="FU528" s="54"/>
      <c r="FV528" s="54"/>
      <c r="FW528" s="54"/>
      <c r="FX528" s="54"/>
      <c r="FY528" s="54"/>
      <c r="FZ528" s="54"/>
      <c r="GA528" s="54"/>
      <c r="GB528" s="54"/>
      <c r="GC528" s="54"/>
      <c r="GD528" s="54"/>
      <c r="GE528" s="54"/>
      <c r="GF528" s="54"/>
      <c r="GG528" s="54"/>
      <c r="GH528" s="54"/>
      <c r="GI528" s="54"/>
      <c r="GJ528" s="54"/>
      <c r="GK528" s="54"/>
      <c r="GL528" s="54"/>
      <c r="GM528" s="54"/>
      <c r="GN528" s="54"/>
      <c r="GO528" s="54"/>
      <c r="GP528" s="54"/>
      <c r="GQ528" s="54"/>
      <c r="GR528" s="54"/>
      <c r="GS528" s="54"/>
      <c r="GT528" s="54"/>
      <c r="GU528" s="54"/>
      <c r="GV528" s="54"/>
      <c r="GW528" s="54"/>
      <c r="GX528" s="54"/>
      <c r="GY528" s="54"/>
      <c r="GZ528" s="54"/>
      <c r="HA528" s="54"/>
      <c r="HB528" s="54"/>
      <c r="HC528" s="54"/>
      <c r="HD528" s="54"/>
      <c r="HE528" s="54"/>
      <c r="HF528" s="54"/>
      <c r="HG528" s="54"/>
      <c r="HH528" s="54"/>
      <c r="HI528" s="54"/>
      <c r="HJ528" s="54"/>
      <c r="HK528" s="54"/>
      <c r="HL528" s="54"/>
      <c r="HM528" s="54"/>
      <c r="HN528" s="54"/>
      <c r="HO528" s="54"/>
      <c r="HP528" s="54"/>
      <c r="HQ528" s="54"/>
      <c r="HR528" s="54"/>
      <c r="HS528" s="54"/>
      <c r="HT528" s="54"/>
      <c r="HU528" s="54"/>
      <c r="HV528" s="54"/>
      <c r="HW528" s="54"/>
      <c r="HX528" s="54"/>
      <c r="HY528" s="54"/>
      <c r="HZ528" s="54"/>
      <c r="IA528" s="54"/>
      <c r="IB528" s="54"/>
      <c r="IC528" s="54"/>
      <c r="ID528" s="54"/>
      <c r="IE528" s="54"/>
      <c r="IF528" s="54"/>
      <c r="IG528" s="54"/>
      <c r="IH528" s="54"/>
      <c r="II528" s="54"/>
      <c r="IJ528" s="54"/>
      <c r="IK528" s="54"/>
      <c r="IL528" s="54"/>
      <c r="IM528" s="54"/>
      <c r="IN528" s="54"/>
      <c r="IO528" s="54"/>
      <c r="IP528" s="54"/>
      <c r="IQ528" s="54"/>
      <c r="IR528" s="54"/>
      <c r="IS528" s="54"/>
      <c r="IT528" s="54"/>
      <c r="IU528" s="54"/>
      <c r="IV528" s="54"/>
      <c r="IW528" s="54"/>
    </row>
    <row r="529" spans="1:15" s="3" customFormat="1">
      <c r="A529" s="55" t="s">
        <v>53</v>
      </c>
      <c r="B529" s="55"/>
      <c r="D529" s="6"/>
      <c r="E529" s="6"/>
      <c r="F529" s="6"/>
      <c r="G529" s="6"/>
      <c r="H529" s="6"/>
      <c r="I529" s="6"/>
      <c r="O529" s="32"/>
    </row>
    <row r="530" spans="1:15">
      <c r="A530" s="57" t="s">
        <v>673</v>
      </c>
      <c r="B530" s="57"/>
      <c r="C530" s="8" t="s">
        <v>674</v>
      </c>
      <c r="D530" s="9"/>
      <c r="E530" s="9"/>
      <c r="F530" s="9"/>
      <c r="G530" s="9"/>
      <c r="H530" s="9">
        <v>122</v>
      </c>
      <c r="O530" s="32"/>
    </row>
    <row r="531" spans="1:15">
      <c r="A531" s="57" t="s">
        <v>401</v>
      </c>
      <c r="B531" s="57" t="s">
        <v>401</v>
      </c>
      <c r="C531" s="8" t="s">
        <v>301</v>
      </c>
      <c r="D531" s="9">
        <v>100</v>
      </c>
      <c r="E531" s="9"/>
      <c r="F531" s="9">
        <f>SUM(D531:E531)</f>
        <v>100</v>
      </c>
      <c r="G531" s="9">
        <v>226</v>
      </c>
      <c r="H531" s="9">
        <v>0</v>
      </c>
      <c r="I531" s="12" t="s">
        <v>394</v>
      </c>
      <c r="O531" s="32"/>
    </row>
    <row r="532" spans="1:15">
      <c r="A532" s="57" t="s">
        <v>400</v>
      </c>
      <c r="B532" s="57" t="s">
        <v>400</v>
      </c>
      <c r="C532" s="8" t="s">
        <v>138</v>
      </c>
      <c r="D532" s="9">
        <v>27</v>
      </c>
      <c r="E532" s="9"/>
      <c r="F532" s="9">
        <f t="shared" ref="F532:F537" si="94">SUM(D532:E532)</f>
        <v>27</v>
      </c>
      <c r="G532" s="9">
        <v>61</v>
      </c>
      <c r="H532" s="9">
        <v>33</v>
      </c>
      <c r="I532" s="12" t="s">
        <v>394</v>
      </c>
      <c r="O532" s="32"/>
    </row>
    <row r="533" spans="1:15">
      <c r="A533" s="57" t="s">
        <v>264</v>
      </c>
      <c r="B533" s="57" t="s">
        <v>264</v>
      </c>
      <c r="C533" s="8" t="s">
        <v>145</v>
      </c>
      <c r="D533" s="9">
        <v>120</v>
      </c>
      <c r="E533" s="9"/>
      <c r="F533" s="9">
        <f t="shared" si="94"/>
        <v>120</v>
      </c>
      <c r="G533" s="9">
        <v>102</v>
      </c>
      <c r="H533" s="9">
        <v>120</v>
      </c>
      <c r="I533" s="12" t="s">
        <v>394</v>
      </c>
      <c r="O533" s="32"/>
    </row>
    <row r="534" spans="1:15">
      <c r="A534" s="57" t="s">
        <v>263</v>
      </c>
      <c r="B534" s="57" t="s">
        <v>263</v>
      </c>
      <c r="C534" s="8" t="s">
        <v>126</v>
      </c>
      <c r="D534" s="9">
        <v>100</v>
      </c>
      <c r="E534" s="9"/>
      <c r="F534" s="9">
        <f t="shared" si="94"/>
        <v>100</v>
      </c>
      <c r="G534" s="9"/>
      <c r="H534" s="9">
        <v>100</v>
      </c>
      <c r="I534" s="12" t="s">
        <v>394</v>
      </c>
      <c r="J534" s="10" t="s">
        <v>146</v>
      </c>
      <c r="O534" s="32"/>
    </row>
    <row r="535" spans="1:15">
      <c r="A535" s="57" t="s">
        <v>260</v>
      </c>
      <c r="B535" s="57" t="s">
        <v>260</v>
      </c>
      <c r="C535" s="8" t="s">
        <v>228</v>
      </c>
      <c r="D535" s="9">
        <v>20</v>
      </c>
      <c r="E535" s="9"/>
      <c r="F535" s="9">
        <f t="shared" si="94"/>
        <v>20</v>
      </c>
      <c r="G535" s="9">
        <v>19</v>
      </c>
      <c r="H535" s="9">
        <v>20</v>
      </c>
      <c r="I535" s="12" t="s">
        <v>394</v>
      </c>
      <c r="J535" s="12"/>
      <c r="O535" s="32"/>
    </row>
    <row r="536" spans="1:15">
      <c r="A536" s="57" t="s">
        <v>260</v>
      </c>
      <c r="B536" s="57"/>
      <c r="C536" s="8" t="s">
        <v>335</v>
      </c>
      <c r="D536" s="9">
        <v>30</v>
      </c>
      <c r="E536" s="9"/>
      <c r="F536" s="9">
        <f t="shared" si="94"/>
        <v>30</v>
      </c>
      <c r="G536" s="9"/>
      <c r="H536" s="9">
        <v>30</v>
      </c>
      <c r="I536" s="12" t="s">
        <v>394</v>
      </c>
      <c r="O536" s="32"/>
    </row>
    <row r="537" spans="1:15">
      <c r="A537" s="57" t="s">
        <v>398</v>
      </c>
      <c r="B537" s="57" t="s">
        <v>398</v>
      </c>
      <c r="C537" s="8" t="s">
        <v>92</v>
      </c>
      <c r="D537" s="9">
        <v>73</v>
      </c>
      <c r="E537" s="9"/>
      <c r="F537" s="9">
        <f t="shared" si="94"/>
        <v>73</v>
      </c>
      <c r="G537" s="9">
        <v>27</v>
      </c>
      <c r="H537" s="9">
        <v>73</v>
      </c>
      <c r="I537" s="12" t="s">
        <v>394</v>
      </c>
      <c r="J537" s="12"/>
      <c r="O537" s="32"/>
    </row>
    <row r="538" spans="1:15" s="3" customFormat="1">
      <c r="A538" s="58"/>
      <c r="B538" s="58"/>
      <c r="C538" s="13" t="s">
        <v>54</v>
      </c>
      <c r="D538" s="14">
        <f t="shared" ref="D538:G538" si="95">SUM(D530:D537)</f>
        <v>470</v>
      </c>
      <c r="E538" s="14">
        <f t="shared" si="95"/>
        <v>0</v>
      </c>
      <c r="F538" s="14">
        <f t="shared" si="95"/>
        <v>470</v>
      </c>
      <c r="G538" s="14">
        <f t="shared" si="95"/>
        <v>435</v>
      </c>
      <c r="H538" s="14">
        <f>SUM(H530:H537)</f>
        <v>498</v>
      </c>
      <c r="I538" s="6"/>
      <c r="O538" s="32"/>
    </row>
    <row r="539" spans="1:15" s="3" customFormat="1">
      <c r="A539" s="55"/>
      <c r="B539" s="55"/>
      <c r="D539" s="6"/>
      <c r="E539" s="6"/>
      <c r="F539" s="6"/>
      <c r="G539" s="6"/>
      <c r="H539" s="6"/>
      <c r="I539" s="6"/>
      <c r="O539" s="32"/>
    </row>
    <row r="540" spans="1:15" s="3" customFormat="1">
      <c r="A540" s="55"/>
      <c r="B540" s="55"/>
      <c r="D540" s="6"/>
      <c r="E540" s="6"/>
      <c r="F540" s="6"/>
      <c r="G540" s="6"/>
      <c r="H540" s="6"/>
      <c r="I540" s="6"/>
      <c r="O540" s="32"/>
    </row>
    <row r="541" spans="1:15" s="1" customFormat="1">
      <c r="A541" s="54" t="s">
        <v>441</v>
      </c>
      <c r="B541" s="54"/>
      <c r="D541" s="5"/>
      <c r="E541" s="5"/>
      <c r="F541" s="5"/>
      <c r="G541" s="5"/>
      <c r="H541" s="5"/>
      <c r="I541" s="5"/>
      <c r="J541" s="21"/>
    </row>
    <row r="542" spans="1:15" s="1" customFormat="1">
      <c r="A542" s="54" t="s">
        <v>269</v>
      </c>
      <c r="B542" s="54"/>
      <c r="D542" s="5"/>
      <c r="E542" s="5"/>
      <c r="F542" s="5"/>
      <c r="G542" s="5"/>
      <c r="H542" s="5"/>
      <c r="I542" s="5"/>
      <c r="J542" s="21"/>
    </row>
    <row r="543" spans="1:15" s="18" customFormat="1">
      <c r="A543" s="65" t="s">
        <v>51</v>
      </c>
      <c r="B543" s="65"/>
      <c r="D543" s="19"/>
      <c r="E543" s="19"/>
      <c r="F543" s="19"/>
      <c r="G543" s="19"/>
      <c r="H543" s="19"/>
      <c r="I543" s="19"/>
      <c r="J543" s="21"/>
    </row>
    <row r="544" spans="1:15">
      <c r="A544" s="57" t="s">
        <v>504</v>
      </c>
      <c r="B544" s="57" t="s">
        <v>437</v>
      </c>
      <c r="C544" s="8" t="s">
        <v>438</v>
      </c>
      <c r="D544" s="9">
        <v>0</v>
      </c>
      <c r="E544" s="9">
        <v>0</v>
      </c>
      <c r="F544" s="9">
        <f>SUM(D544:E544)</f>
        <v>0</v>
      </c>
      <c r="G544" s="9">
        <v>0</v>
      </c>
      <c r="H544" s="9">
        <v>0</v>
      </c>
      <c r="I544" s="12" t="s">
        <v>395</v>
      </c>
      <c r="J544" s="21"/>
    </row>
    <row r="545" spans="1:257" s="3" customFormat="1">
      <c r="A545" s="58"/>
      <c r="B545" s="58"/>
      <c r="C545" s="13" t="s">
        <v>52</v>
      </c>
      <c r="D545" s="14">
        <f t="shared" ref="D545:F545" si="96">SUM(D544:D544)</f>
        <v>0</v>
      </c>
      <c r="E545" s="14">
        <f t="shared" si="96"/>
        <v>0</v>
      </c>
      <c r="F545" s="14">
        <f t="shared" si="96"/>
        <v>0</v>
      </c>
      <c r="G545" s="14">
        <f t="shared" ref="G545:H545" si="97">SUM(G544:G544)</f>
        <v>0</v>
      </c>
      <c r="H545" s="14">
        <f t="shared" si="97"/>
        <v>0</v>
      </c>
      <c r="I545" s="6"/>
      <c r="J545" s="4"/>
    </row>
    <row r="546" spans="1:257" s="3" customFormat="1">
      <c r="A546" s="55"/>
      <c r="B546" s="55"/>
      <c r="D546" s="6"/>
      <c r="E546" s="6"/>
      <c r="F546" s="6"/>
      <c r="G546" s="6"/>
      <c r="H546" s="6"/>
      <c r="I546" s="6"/>
      <c r="J546" s="4"/>
    </row>
    <row r="547" spans="1:257" s="3" customFormat="1">
      <c r="A547" s="55"/>
      <c r="B547" s="55"/>
      <c r="D547" s="6"/>
      <c r="E547" s="6"/>
      <c r="F547" s="6"/>
      <c r="G547" s="6"/>
      <c r="H547" s="6"/>
      <c r="I547" s="6"/>
      <c r="O547" s="32"/>
    </row>
    <row r="548" spans="1:257" s="1" customFormat="1">
      <c r="A548" s="54" t="s">
        <v>441</v>
      </c>
      <c r="B548" s="54"/>
      <c r="D548" s="5"/>
      <c r="E548" s="5"/>
      <c r="F548" s="5"/>
      <c r="G548" s="5"/>
      <c r="H548" s="5"/>
      <c r="I548" s="5"/>
      <c r="J548" s="21"/>
    </row>
    <row r="549" spans="1:257" ht="12.4" customHeight="1">
      <c r="A549" s="54" t="s">
        <v>269</v>
      </c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54"/>
      <c r="AF549" s="54"/>
      <c r="AG549" s="54"/>
      <c r="AH549" s="54"/>
      <c r="AI549" s="54"/>
      <c r="AJ549" s="54"/>
      <c r="AK549" s="54"/>
      <c r="AL549" s="54"/>
      <c r="AM549" s="54"/>
      <c r="AN549" s="54"/>
      <c r="AO549" s="54"/>
      <c r="AP549" s="54"/>
      <c r="AQ549" s="54"/>
      <c r="AR549" s="54"/>
      <c r="AS549" s="54"/>
      <c r="AT549" s="54"/>
      <c r="AU549" s="54"/>
      <c r="AV549" s="54"/>
      <c r="AW549" s="54"/>
      <c r="AX549" s="54"/>
      <c r="AY549" s="54"/>
      <c r="AZ549" s="54"/>
      <c r="BA549" s="54"/>
      <c r="BB549" s="54"/>
      <c r="BC549" s="54"/>
      <c r="BD549" s="54"/>
      <c r="BE549" s="54"/>
      <c r="BF549" s="54"/>
      <c r="BG549" s="54"/>
      <c r="BH549" s="54"/>
      <c r="BI549" s="54"/>
      <c r="BJ549" s="54"/>
      <c r="BK549" s="54"/>
      <c r="BL549" s="54"/>
      <c r="BM549" s="54"/>
      <c r="BN549" s="54"/>
      <c r="BO549" s="54"/>
      <c r="BP549" s="54"/>
      <c r="BQ549" s="54"/>
      <c r="BR549" s="54"/>
      <c r="BS549" s="54"/>
      <c r="BT549" s="54"/>
      <c r="BU549" s="54"/>
      <c r="BV549" s="54"/>
      <c r="BW549" s="54"/>
      <c r="BX549" s="54"/>
      <c r="BY549" s="54"/>
      <c r="BZ549" s="54"/>
      <c r="CA549" s="54"/>
      <c r="CB549" s="54"/>
      <c r="CC549" s="54"/>
      <c r="CD549" s="54"/>
      <c r="CE549" s="54"/>
      <c r="CF549" s="54"/>
      <c r="CG549" s="54"/>
      <c r="CH549" s="54"/>
      <c r="CI549" s="54"/>
      <c r="CJ549" s="54"/>
      <c r="CK549" s="54"/>
      <c r="CL549" s="54"/>
      <c r="CM549" s="54"/>
      <c r="CN549" s="54"/>
      <c r="CO549" s="54"/>
      <c r="CP549" s="54"/>
      <c r="CQ549" s="54"/>
      <c r="CR549" s="54"/>
      <c r="CS549" s="54"/>
      <c r="CT549" s="54"/>
      <c r="CU549" s="54"/>
      <c r="CV549" s="54"/>
      <c r="CW549" s="54"/>
      <c r="CX549" s="54"/>
      <c r="CY549" s="54"/>
      <c r="CZ549" s="54"/>
      <c r="DA549" s="54"/>
      <c r="DB549" s="54"/>
      <c r="DC549" s="54"/>
      <c r="DD549" s="54"/>
      <c r="DE549" s="54"/>
      <c r="DF549" s="54"/>
      <c r="DG549" s="54"/>
      <c r="DH549" s="54"/>
      <c r="DI549" s="54"/>
      <c r="DJ549" s="54"/>
      <c r="DK549" s="54"/>
      <c r="DL549" s="54"/>
      <c r="DM549" s="54"/>
      <c r="DN549" s="54"/>
      <c r="DO549" s="54"/>
      <c r="DP549" s="54"/>
      <c r="DQ549" s="54"/>
      <c r="DR549" s="54"/>
      <c r="DS549" s="54"/>
      <c r="DT549" s="54"/>
      <c r="DU549" s="54"/>
      <c r="DV549" s="54"/>
      <c r="DW549" s="54"/>
      <c r="DX549" s="54"/>
      <c r="DY549" s="54"/>
      <c r="DZ549" s="54"/>
      <c r="EA549" s="54"/>
      <c r="EB549" s="54"/>
      <c r="EC549" s="54"/>
      <c r="ED549" s="54"/>
      <c r="EE549" s="54"/>
      <c r="EF549" s="54"/>
      <c r="EG549" s="54"/>
      <c r="EH549" s="54"/>
      <c r="EI549" s="54"/>
      <c r="EJ549" s="54"/>
      <c r="EK549" s="54"/>
      <c r="EL549" s="54"/>
      <c r="EM549" s="54"/>
      <c r="EN549" s="54"/>
      <c r="EO549" s="54"/>
      <c r="EP549" s="54"/>
      <c r="EQ549" s="54"/>
      <c r="ER549" s="54"/>
      <c r="ES549" s="54"/>
      <c r="ET549" s="54"/>
      <c r="EU549" s="54"/>
      <c r="EV549" s="54"/>
      <c r="EW549" s="54"/>
      <c r="EX549" s="54"/>
      <c r="EY549" s="54"/>
      <c r="EZ549" s="54"/>
      <c r="FA549" s="54"/>
      <c r="FB549" s="54"/>
      <c r="FC549" s="54"/>
      <c r="FD549" s="54"/>
      <c r="FE549" s="54"/>
      <c r="FF549" s="54"/>
      <c r="FG549" s="54"/>
      <c r="FH549" s="54"/>
      <c r="FI549" s="54"/>
      <c r="FJ549" s="54"/>
      <c r="FK549" s="54"/>
      <c r="FL549" s="54"/>
      <c r="FM549" s="54"/>
      <c r="FN549" s="54"/>
      <c r="FO549" s="54"/>
      <c r="FP549" s="54"/>
      <c r="FQ549" s="54"/>
      <c r="FR549" s="54"/>
      <c r="FS549" s="54"/>
      <c r="FT549" s="54"/>
      <c r="FU549" s="54"/>
      <c r="FV549" s="54"/>
      <c r="FW549" s="54"/>
      <c r="FX549" s="54"/>
      <c r="FY549" s="54"/>
      <c r="FZ549" s="54"/>
      <c r="GA549" s="54"/>
      <c r="GB549" s="54"/>
      <c r="GC549" s="54"/>
      <c r="GD549" s="54"/>
      <c r="GE549" s="54"/>
      <c r="GF549" s="54"/>
      <c r="GG549" s="54"/>
      <c r="GH549" s="54"/>
      <c r="GI549" s="54"/>
      <c r="GJ549" s="54"/>
      <c r="GK549" s="54"/>
      <c r="GL549" s="54"/>
      <c r="GM549" s="54"/>
      <c r="GN549" s="54"/>
      <c r="GO549" s="54"/>
      <c r="GP549" s="54"/>
      <c r="GQ549" s="54"/>
      <c r="GR549" s="54"/>
      <c r="GS549" s="54"/>
      <c r="GT549" s="54"/>
      <c r="GU549" s="54"/>
      <c r="GV549" s="54"/>
      <c r="GW549" s="54"/>
      <c r="GX549" s="54"/>
      <c r="GY549" s="54"/>
      <c r="GZ549" s="54"/>
      <c r="HA549" s="54"/>
      <c r="HB549" s="54"/>
      <c r="HC549" s="54"/>
      <c r="HD549" s="54"/>
      <c r="HE549" s="54"/>
      <c r="HF549" s="54"/>
      <c r="HG549" s="54"/>
      <c r="HH549" s="54"/>
      <c r="HI549" s="54"/>
      <c r="HJ549" s="54"/>
      <c r="HK549" s="54"/>
      <c r="HL549" s="54"/>
      <c r="HM549" s="54"/>
      <c r="HN549" s="54"/>
      <c r="HO549" s="54"/>
      <c r="HP549" s="54"/>
      <c r="HQ549" s="54"/>
      <c r="HR549" s="54"/>
      <c r="HS549" s="54"/>
      <c r="HT549" s="54"/>
      <c r="HU549" s="54"/>
      <c r="HV549" s="54"/>
      <c r="HW549" s="54"/>
      <c r="HX549" s="54"/>
      <c r="HY549" s="54"/>
      <c r="HZ549" s="54"/>
      <c r="IA549" s="54"/>
      <c r="IB549" s="54"/>
      <c r="IC549" s="54"/>
      <c r="ID549" s="54"/>
      <c r="IE549" s="54"/>
      <c r="IF549" s="54"/>
      <c r="IG549" s="54"/>
      <c r="IH549" s="54"/>
      <c r="II549" s="54"/>
      <c r="IJ549" s="54"/>
      <c r="IK549" s="54"/>
      <c r="IL549" s="54"/>
      <c r="IM549" s="54"/>
      <c r="IN549" s="54"/>
      <c r="IO549" s="54"/>
      <c r="IP549" s="54"/>
      <c r="IQ549" s="54"/>
      <c r="IR549" s="54"/>
      <c r="IS549" s="54"/>
      <c r="IT549" s="54"/>
      <c r="IU549" s="54"/>
      <c r="IV549" s="54"/>
      <c r="IW549" s="54"/>
    </row>
    <row r="550" spans="1:257" s="3" customFormat="1">
      <c r="A550" s="55" t="s">
        <v>53</v>
      </c>
      <c r="B550" s="55"/>
      <c r="D550" s="6"/>
      <c r="E550" s="6"/>
      <c r="F550" s="6"/>
      <c r="G550" s="6"/>
      <c r="H550" s="6"/>
      <c r="I550" s="6"/>
      <c r="O550" s="32"/>
    </row>
    <row r="551" spans="1:257">
      <c r="A551" s="57" t="s">
        <v>260</v>
      </c>
      <c r="B551" s="57" t="s">
        <v>260</v>
      </c>
      <c r="C551" s="8" t="s">
        <v>442</v>
      </c>
      <c r="D551" s="9">
        <v>960</v>
      </c>
      <c r="E551" s="9"/>
      <c r="F551" s="9">
        <f>SUM(D551:E551)</f>
        <v>960</v>
      </c>
      <c r="G551" s="9"/>
      <c r="H551" s="9">
        <v>960</v>
      </c>
      <c r="I551" s="12" t="s">
        <v>395</v>
      </c>
      <c r="O551" s="32"/>
    </row>
    <row r="552" spans="1:257">
      <c r="A552" s="57" t="s">
        <v>398</v>
      </c>
      <c r="B552" s="57" t="s">
        <v>398</v>
      </c>
      <c r="C552" s="8" t="s">
        <v>92</v>
      </c>
      <c r="D552" s="9">
        <v>259</v>
      </c>
      <c r="E552" s="9"/>
      <c r="F552" s="9">
        <f t="shared" ref="F552:F556" si="98">SUM(D552:E552)</f>
        <v>259</v>
      </c>
      <c r="G552" s="9"/>
      <c r="H552" s="9">
        <v>259</v>
      </c>
      <c r="I552" s="12" t="s">
        <v>395</v>
      </c>
      <c r="O552" s="32"/>
    </row>
    <row r="553" spans="1:257">
      <c r="A553" s="57" t="s">
        <v>417</v>
      </c>
      <c r="B553" s="57" t="s">
        <v>417</v>
      </c>
      <c r="C553" s="8" t="s">
        <v>443</v>
      </c>
      <c r="D553" s="9">
        <v>2400</v>
      </c>
      <c r="E553" s="9"/>
      <c r="F553" s="9">
        <f t="shared" si="98"/>
        <v>2400</v>
      </c>
      <c r="G553" s="9"/>
      <c r="H553" s="9">
        <v>2400</v>
      </c>
      <c r="I553" s="12" t="s">
        <v>395</v>
      </c>
      <c r="O553" s="32"/>
    </row>
    <row r="554" spans="1:257">
      <c r="A554" s="57" t="s">
        <v>400</v>
      </c>
      <c r="B554" s="57" t="s">
        <v>400</v>
      </c>
      <c r="C554" s="8" t="s">
        <v>138</v>
      </c>
      <c r="D554" s="9">
        <v>648</v>
      </c>
      <c r="E554" s="9"/>
      <c r="F554" s="9">
        <f t="shared" si="98"/>
        <v>648</v>
      </c>
      <c r="G554" s="9"/>
      <c r="H554" s="9">
        <v>648</v>
      </c>
      <c r="I554" s="12" t="s">
        <v>395</v>
      </c>
      <c r="O554" s="32"/>
    </row>
    <row r="555" spans="1:257">
      <c r="A555" s="57" t="s">
        <v>258</v>
      </c>
      <c r="B555" s="57" t="s">
        <v>258</v>
      </c>
      <c r="C555" s="8" t="s">
        <v>444</v>
      </c>
      <c r="D555" s="9">
        <v>17885</v>
      </c>
      <c r="E555" s="9"/>
      <c r="F555" s="9">
        <f t="shared" si="98"/>
        <v>17885</v>
      </c>
      <c r="G555" s="9"/>
      <c r="H555" s="9">
        <v>17885</v>
      </c>
      <c r="I555" s="12" t="s">
        <v>395</v>
      </c>
      <c r="J555" s="12"/>
      <c r="O555" s="32"/>
    </row>
    <row r="556" spans="1:257">
      <c r="A556" s="57" t="s">
        <v>399</v>
      </c>
      <c r="B556" s="57" t="s">
        <v>399</v>
      </c>
      <c r="C556" s="8" t="s">
        <v>137</v>
      </c>
      <c r="D556" s="9">
        <v>4829</v>
      </c>
      <c r="E556" s="9"/>
      <c r="F556" s="9">
        <f t="shared" si="98"/>
        <v>4829</v>
      </c>
      <c r="G556" s="9"/>
      <c r="H556" s="9">
        <v>4829</v>
      </c>
      <c r="I556" s="12" t="s">
        <v>395</v>
      </c>
      <c r="O556" s="32"/>
    </row>
    <row r="557" spans="1:257" s="3" customFormat="1">
      <c r="A557" s="58"/>
      <c r="B557" s="58"/>
      <c r="C557" s="13" t="s">
        <v>54</v>
      </c>
      <c r="D557" s="14">
        <f t="shared" ref="D557:F557" si="99">SUM(D551:D556)</f>
        <v>26981</v>
      </c>
      <c r="E557" s="14">
        <f t="shared" si="99"/>
        <v>0</v>
      </c>
      <c r="F557" s="14">
        <f t="shared" si="99"/>
        <v>26981</v>
      </c>
      <c r="G557" s="14">
        <f t="shared" ref="G557:H557" si="100">SUM(G551:G556)</f>
        <v>0</v>
      </c>
      <c r="H557" s="14">
        <f t="shared" si="100"/>
        <v>26981</v>
      </c>
      <c r="I557" s="6"/>
      <c r="O557" s="32"/>
    </row>
    <row r="558" spans="1:257" s="3" customFormat="1">
      <c r="A558" s="55"/>
      <c r="B558" s="55"/>
      <c r="D558" s="6"/>
      <c r="E558" s="6"/>
      <c r="F558" s="6"/>
      <c r="G558" s="6"/>
      <c r="H558" s="6"/>
      <c r="I558" s="6"/>
      <c r="O558" s="32"/>
    </row>
    <row r="559" spans="1:257" s="3" customFormat="1">
      <c r="A559" s="55"/>
      <c r="B559" s="55"/>
      <c r="D559" s="6"/>
      <c r="E559" s="6"/>
      <c r="F559" s="6"/>
      <c r="G559" s="6"/>
      <c r="H559" s="6"/>
      <c r="I559" s="6"/>
      <c r="O559" s="32"/>
    </row>
    <row r="560" spans="1:257" s="1" customFormat="1">
      <c r="A560" s="54" t="s">
        <v>279</v>
      </c>
      <c r="B560" s="54"/>
      <c r="C560" s="1" t="s">
        <v>355</v>
      </c>
      <c r="D560" s="5" t="s">
        <v>595</v>
      </c>
      <c r="E560" s="5" t="s">
        <v>595</v>
      </c>
      <c r="F560" s="5" t="s">
        <v>595</v>
      </c>
      <c r="G560" s="5" t="s">
        <v>595</v>
      </c>
      <c r="H560" s="5" t="s">
        <v>595</v>
      </c>
      <c r="I560" s="5"/>
      <c r="J560" s="1">
        <v>74031</v>
      </c>
      <c r="L560" s="54"/>
      <c r="M560" s="118" t="s">
        <v>279</v>
      </c>
      <c r="N560" s="118"/>
      <c r="O560" s="119"/>
      <c r="P560" s="120" t="s">
        <v>596</v>
      </c>
      <c r="Q560" s="121" t="s">
        <v>597</v>
      </c>
      <c r="R560" s="121" t="s">
        <v>598</v>
      </c>
      <c r="S560" s="120" t="s">
        <v>596</v>
      </c>
    </row>
    <row r="561" spans="1:19">
      <c r="A561" s="55" t="s">
        <v>53</v>
      </c>
      <c r="B561" s="55"/>
      <c r="J561" s="10">
        <v>74032</v>
      </c>
      <c r="L561" s="55"/>
      <c r="M561" s="118" t="s">
        <v>269</v>
      </c>
      <c r="N561" s="118"/>
      <c r="O561" s="119"/>
      <c r="P561" s="122"/>
      <c r="Q561" s="122">
        <v>0.67</v>
      </c>
      <c r="R561" s="122">
        <v>0.33</v>
      </c>
      <c r="S561" s="122">
        <f>SUM(Q561:R561)</f>
        <v>1</v>
      </c>
    </row>
    <row r="562" spans="1:19">
      <c r="A562" s="57" t="s">
        <v>417</v>
      </c>
      <c r="B562" s="57" t="s">
        <v>417</v>
      </c>
      <c r="C562" s="8" t="s">
        <v>301</v>
      </c>
      <c r="D562" s="9">
        <v>50</v>
      </c>
      <c r="E562" s="9"/>
      <c r="F562" s="9">
        <f>SUM(D562:E562)</f>
        <v>50</v>
      </c>
      <c r="G562" s="9"/>
      <c r="H562" s="139">
        <v>362</v>
      </c>
      <c r="I562" s="140" t="s">
        <v>395</v>
      </c>
      <c r="J562" s="141" t="s">
        <v>655</v>
      </c>
      <c r="L562" s="117" t="s">
        <v>417</v>
      </c>
      <c r="M562" s="57" t="s">
        <v>417</v>
      </c>
      <c r="N562" s="8" t="s">
        <v>301</v>
      </c>
      <c r="O562" s="9">
        <v>50</v>
      </c>
      <c r="P562" s="9"/>
      <c r="Q562" s="9">
        <v>50</v>
      </c>
      <c r="R562" s="9">
        <v>0</v>
      </c>
      <c r="S562" s="9">
        <f>SUM(Q562:R562)</f>
        <v>50</v>
      </c>
    </row>
    <row r="563" spans="1:19">
      <c r="A563" s="57" t="s">
        <v>401</v>
      </c>
      <c r="B563" s="57"/>
      <c r="C563" s="8" t="s">
        <v>652</v>
      </c>
      <c r="D563" s="9"/>
      <c r="E563" s="9"/>
      <c r="F563" s="9"/>
      <c r="G563" s="9">
        <v>181</v>
      </c>
      <c r="H563" s="139">
        <v>0</v>
      </c>
      <c r="I563" s="140" t="s">
        <v>395</v>
      </c>
      <c r="J563" s="141"/>
      <c r="L563" s="117"/>
      <c r="M563" s="57"/>
      <c r="N563" s="8"/>
      <c r="O563" s="9"/>
      <c r="P563" s="9"/>
      <c r="Q563" s="9"/>
      <c r="R563" s="9"/>
      <c r="S563" s="9"/>
    </row>
    <row r="564" spans="1:19">
      <c r="A564" s="57" t="s">
        <v>400</v>
      </c>
      <c r="B564" s="57" t="s">
        <v>400</v>
      </c>
      <c r="C564" s="8" t="s">
        <v>138</v>
      </c>
      <c r="D564" s="9">
        <v>14</v>
      </c>
      <c r="E564" s="9"/>
      <c r="F564" s="9">
        <f t="shared" ref="F564:F591" si="101">SUM(D564:E564)</f>
        <v>14</v>
      </c>
      <c r="G564" s="9">
        <v>49</v>
      </c>
      <c r="H564" s="142">
        <v>98</v>
      </c>
      <c r="I564" s="140" t="s">
        <v>395</v>
      </c>
      <c r="J564" s="144"/>
      <c r="L564" s="117" t="s">
        <v>400</v>
      </c>
      <c r="M564" s="57" t="s">
        <v>400</v>
      </c>
      <c r="N564" s="8" t="s">
        <v>138</v>
      </c>
      <c r="O564" s="9">
        <v>14</v>
      </c>
      <c r="P564" s="9"/>
      <c r="Q564" s="9">
        <v>14</v>
      </c>
      <c r="R564" s="9">
        <v>0</v>
      </c>
      <c r="S564" s="9">
        <f t="shared" ref="S564:S591" si="102">SUM(Q564:R564)</f>
        <v>14</v>
      </c>
    </row>
    <row r="565" spans="1:19">
      <c r="A565" s="57" t="s">
        <v>252</v>
      </c>
      <c r="B565" s="57" t="s">
        <v>252</v>
      </c>
      <c r="C565" s="8" t="s">
        <v>79</v>
      </c>
      <c r="D565" s="9">
        <v>2646</v>
      </c>
      <c r="E565" s="9">
        <v>664</v>
      </c>
      <c r="F565" s="9">
        <f t="shared" si="101"/>
        <v>3310</v>
      </c>
      <c r="G565" s="9">
        <v>3310</v>
      </c>
      <c r="H565" s="142">
        <v>4784</v>
      </c>
      <c r="I565" s="143" t="s">
        <v>395</v>
      </c>
      <c r="J565" s="144"/>
      <c r="L565" s="117" t="s">
        <v>252</v>
      </c>
      <c r="M565" s="57" t="s">
        <v>252</v>
      </c>
      <c r="N565" s="8" t="s">
        <v>79</v>
      </c>
      <c r="O565" s="9">
        <v>2646</v>
      </c>
      <c r="P565" s="9"/>
      <c r="Q565" s="9">
        <f t="shared" ref="Q565:Q599" si="103">O565*0.67</f>
        <v>1772.8200000000002</v>
      </c>
      <c r="R565" s="9">
        <f t="shared" ref="R565:R591" si="104">O565*0.33</f>
        <v>873.18000000000006</v>
      </c>
      <c r="S565" s="9">
        <f t="shared" si="102"/>
        <v>2646</v>
      </c>
    </row>
    <row r="566" spans="1:19">
      <c r="A566" s="57" t="s">
        <v>252</v>
      </c>
      <c r="B566" s="57"/>
      <c r="C566" s="8" t="s">
        <v>468</v>
      </c>
      <c r="D566" s="9">
        <v>332</v>
      </c>
      <c r="E566" s="9">
        <v>-138</v>
      </c>
      <c r="F566" s="9">
        <f t="shared" si="101"/>
        <v>194</v>
      </c>
      <c r="G566" s="9">
        <v>193</v>
      </c>
      <c r="H566" s="142">
        <v>0</v>
      </c>
      <c r="I566" s="143" t="s">
        <v>395</v>
      </c>
      <c r="J566" s="144"/>
      <c r="L566" s="117" t="s">
        <v>252</v>
      </c>
      <c r="M566" s="57"/>
      <c r="N566" s="8" t="s">
        <v>468</v>
      </c>
      <c r="O566" s="9">
        <v>332</v>
      </c>
      <c r="P566" s="9"/>
      <c r="Q566" s="9">
        <f t="shared" si="103"/>
        <v>222.44000000000003</v>
      </c>
      <c r="R566" s="9">
        <f t="shared" si="104"/>
        <v>109.56</v>
      </c>
      <c r="S566" s="9">
        <f t="shared" si="102"/>
        <v>332</v>
      </c>
    </row>
    <row r="567" spans="1:19">
      <c r="A567" s="57" t="s">
        <v>252</v>
      </c>
      <c r="B567" s="57"/>
      <c r="C567" s="8" t="s">
        <v>139</v>
      </c>
      <c r="D567" s="9">
        <v>225</v>
      </c>
      <c r="E567" s="9"/>
      <c r="F567" s="9">
        <f t="shared" si="101"/>
        <v>225</v>
      </c>
      <c r="G567" s="9">
        <v>225</v>
      </c>
      <c r="H567" s="142">
        <v>225</v>
      </c>
      <c r="I567" s="143" t="s">
        <v>395</v>
      </c>
      <c r="J567" s="144" t="s">
        <v>387</v>
      </c>
      <c r="L567" s="117" t="s">
        <v>252</v>
      </c>
      <c r="M567" s="57"/>
      <c r="N567" s="8" t="s">
        <v>139</v>
      </c>
      <c r="O567" s="9">
        <v>225</v>
      </c>
      <c r="P567" s="9"/>
      <c r="Q567" s="9">
        <f t="shared" si="103"/>
        <v>150.75</v>
      </c>
      <c r="R567" s="9">
        <f t="shared" si="104"/>
        <v>74.25</v>
      </c>
      <c r="S567" s="9">
        <f t="shared" si="102"/>
        <v>225</v>
      </c>
    </row>
    <row r="568" spans="1:19">
      <c r="A568" s="57" t="s">
        <v>252</v>
      </c>
      <c r="B568" s="57"/>
      <c r="C568" s="8" t="s">
        <v>240</v>
      </c>
      <c r="D568" s="9">
        <v>922</v>
      </c>
      <c r="E568" s="9"/>
      <c r="F568" s="9">
        <f t="shared" si="101"/>
        <v>922</v>
      </c>
      <c r="G568" s="9">
        <v>922</v>
      </c>
      <c r="H568" s="142">
        <v>922</v>
      </c>
      <c r="I568" s="143" t="s">
        <v>395</v>
      </c>
      <c r="J568" s="144" t="s">
        <v>388</v>
      </c>
      <c r="L568" s="117" t="s">
        <v>252</v>
      </c>
      <c r="M568" s="57"/>
      <c r="N568" s="8" t="s">
        <v>240</v>
      </c>
      <c r="O568" s="9">
        <v>922</v>
      </c>
      <c r="P568" s="9"/>
      <c r="Q568" s="9">
        <f t="shared" si="103"/>
        <v>617.74</v>
      </c>
      <c r="R568" s="9">
        <f t="shared" si="104"/>
        <v>304.26</v>
      </c>
      <c r="S568" s="9">
        <f t="shared" si="102"/>
        <v>922</v>
      </c>
    </row>
    <row r="569" spans="1:19">
      <c r="A569" s="57" t="s">
        <v>469</v>
      </c>
      <c r="B569" s="57" t="s">
        <v>469</v>
      </c>
      <c r="C569" s="8" t="s">
        <v>470</v>
      </c>
      <c r="D569" s="9">
        <v>0</v>
      </c>
      <c r="E569" s="9">
        <v>150</v>
      </c>
      <c r="F569" s="9">
        <f t="shared" si="101"/>
        <v>150</v>
      </c>
      <c r="G569" s="9">
        <v>150</v>
      </c>
      <c r="H569" s="142">
        <v>0</v>
      </c>
      <c r="I569" s="143" t="s">
        <v>395</v>
      </c>
      <c r="J569" s="144"/>
      <c r="L569" s="117" t="s">
        <v>469</v>
      </c>
      <c r="M569" s="57" t="s">
        <v>469</v>
      </c>
      <c r="N569" s="8" t="s">
        <v>470</v>
      </c>
      <c r="O569" s="9">
        <v>0</v>
      </c>
      <c r="P569" s="9"/>
      <c r="Q569" s="9">
        <f t="shared" si="103"/>
        <v>0</v>
      </c>
      <c r="R569" s="9">
        <f t="shared" si="104"/>
        <v>0</v>
      </c>
      <c r="S569" s="9">
        <f t="shared" si="102"/>
        <v>0</v>
      </c>
    </row>
    <row r="570" spans="1:19">
      <c r="A570" s="57" t="s">
        <v>325</v>
      </c>
      <c r="B570" s="57" t="s">
        <v>325</v>
      </c>
      <c r="C570" s="8" t="s">
        <v>381</v>
      </c>
      <c r="D570" s="9">
        <v>130</v>
      </c>
      <c r="E570" s="9"/>
      <c r="F570" s="9">
        <f t="shared" si="101"/>
        <v>130</v>
      </c>
      <c r="G570" s="9">
        <v>138</v>
      </c>
      <c r="H570" s="142">
        <v>130</v>
      </c>
      <c r="I570" s="143" t="s">
        <v>395</v>
      </c>
      <c r="J570" s="144" t="s">
        <v>567</v>
      </c>
      <c r="L570" s="117" t="s">
        <v>325</v>
      </c>
      <c r="M570" s="57" t="s">
        <v>325</v>
      </c>
      <c r="N570" s="8" t="s">
        <v>381</v>
      </c>
      <c r="O570" s="9">
        <v>130</v>
      </c>
      <c r="P570" s="9"/>
      <c r="Q570" s="9">
        <f t="shared" si="103"/>
        <v>87.100000000000009</v>
      </c>
      <c r="R570" s="9">
        <f t="shared" si="104"/>
        <v>42.9</v>
      </c>
      <c r="S570" s="9">
        <f t="shared" si="102"/>
        <v>130</v>
      </c>
    </row>
    <row r="571" spans="1:19">
      <c r="A571" s="57" t="s">
        <v>427</v>
      </c>
      <c r="B571" s="57" t="s">
        <v>427</v>
      </c>
      <c r="C571" s="8" t="s">
        <v>192</v>
      </c>
      <c r="D571" s="9">
        <v>20</v>
      </c>
      <c r="E571" s="9"/>
      <c r="F571" s="9">
        <f t="shared" si="101"/>
        <v>20</v>
      </c>
      <c r="G571" s="9"/>
      <c r="H571" s="139">
        <v>20</v>
      </c>
      <c r="I571" s="143" t="s">
        <v>395</v>
      </c>
      <c r="J571" s="144" t="s">
        <v>382</v>
      </c>
      <c r="L571" s="117" t="s">
        <v>427</v>
      </c>
      <c r="M571" s="57" t="s">
        <v>427</v>
      </c>
      <c r="N571" s="8" t="s">
        <v>192</v>
      </c>
      <c r="O571" s="9">
        <v>20</v>
      </c>
      <c r="P571" s="9"/>
      <c r="Q571" s="9">
        <f t="shared" si="103"/>
        <v>13.4</v>
      </c>
      <c r="R571" s="9">
        <f t="shared" si="104"/>
        <v>6.6000000000000005</v>
      </c>
      <c r="S571" s="9">
        <f t="shared" si="102"/>
        <v>20</v>
      </c>
    </row>
    <row r="572" spans="1:19">
      <c r="A572" s="57" t="s">
        <v>428</v>
      </c>
      <c r="B572" s="57" t="s">
        <v>428</v>
      </c>
      <c r="C572" s="8" t="s">
        <v>471</v>
      </c>
      <c r="D572" s="9">
        <v>5</v>
      </c>
      <c r="E572" s="9"/>
      <c r="F572" s="9">
        <f t="shared" si="101"/>
        <v>5</v>
      </c>
      <c r="G572" s="9">
        <v>11</v>
      </c>
      <c r="H572" s="142">
        <v>15</v>
      </c>
      <c r="I572" s="143" t="s">
        <v>395</v>
      </c>
      <c r="J572" s="144"/>
      <c r="L572" s="117" t="s">
        <v>428</v>
      </c>
      <c r="M572" s="57" t="s">
        <v>428</v>
      </c>
      <c r="N572" s="8" t="s">
        <v>471</v>
      </c>
      <c r="O572" s="9">
        <v>5</v>
      </c>
      <c r="P572" s="9"/>
      <c r="Q572" s="9">
        <f t="shared" si="103"/>
        <v>3.35</v>
      </c>
      <c r="R572" s="9">
        <f t="shared" si="104"/>
        <v>1.6500000000000001</v>
      </c>
      <c r="S572" s="9">
        <f t="shared" si="102"/>
        <v>5</v>
      </c>
    </row>
    <row r="573" spans="1:19" ht="11.25" customHeight="1">
      <c r="A573" s="57" t="s">
        <v>402</v>
      </c>
      <c r="B573" s="57" t="s">
        <v>402</v>
      </c>
      <c r="C573" s="11" t="s">
        <v>87</v>
      </c>
      <c r="D573" s="9">
        <v>240</v>
      </c>
      <c r="E573" s="9"/>
      <c r="F573" s="9">
        <f t="shared" si="101"/>
        <v>240</v>
      </c>
      <c r="G573" s="9">
        <v>240</v>
      </c>
      <c r="H573" s="142">
        <v>240</v>
      </c>
      <c r="I573" s="143" t="s">
        <v>395</v>
      </c>
      <c r="J573" s="144" t="s">
        <v>159</v>
      </c>
      <c r="L573" s="117" t="s">
        <v>402</v>
      </c>
      <c r="M573" s="57" t="s">
        <v>402</v>
      </c>
      <c r="N573" s="11" t="s">
        <v>87</v>
      </c>
      <c r="O573" s="9">
        <v>240</v>
      </c>
      <c r="P573" s="9"/>
      <c r="Q573" s="9">
        <f t="shared" si="103"/>
        <v>160.80000000000001</v>
      </c>
      <c r="R573" s="9">
        <f t="shared" si="104"/>
        <v>79.2</v>
      </c>
      <c r="S573" s="9">
        <f t="shared" si="102"/>
        <v>240</v>
      </c>
    </row>
    <row r="574" spans="1:19">
      <c r="A574" s="57" t="s">
        <v>253</v>
      </c>
      <c r="B574" s="57" t="s">
        <v>253</v>
      </c>
      <c r="C574" s="8" t="s">
        <v>98</v>
      </c>
      <c r="D574" s="9">
        <v>853</v>
      </c>
      <c r="E574" s="9">
        <v>118</v>
      </c>
      <c r="F574" s="9">
        <f t="shared" si="101"/>
        <v>971</v>
      </c>
      <c r="G574" s="9">
        <v>959</v>
      </c>
      <c r="H574" s="142">
        <v>1112</v>
      </c>
      <c r="I574" s="143" t="s">
        <v>395</v>
      </c>
      <c r="J574" s="143"/>
      <c r="K574" s="12"/>
      <c r="L574" s="117" t="s">
        <v>253</v>
      </c>
      <c r="M574" s="57" t="s">
        <v>253</v>
      </c>
      <c r="N574" s="8" t="s">
        <v>98</v>
      </c>
      <c r="O574" s="9">
        <v>853</v>
      </c>
      <c r="P574" s="9"/>
      <c r="Q574" s="9">
        <f t="shared" si="103"/>
        <v>571.51</v>
      </c>
      <c r="R574" s="9">
        <f t="shared" si="104"/>
        <v>281.49</v>
      </c>
      <c r="S574" s="9">
        <f t="shared" si="102"/>
        <v>853</v>
      </c>
    </row>
    <row r="575" spans="1:19">
      <c r="A575" s="57" t="s">
        <v>254</v>
      </c>
      <c r="B575" s="57"/>
      <c r="C575" s="8" t="s">
        <v>76</v>
      </c>
      <c r="D575" s="9">
        <v>33</v>
      </c>
      <c r="E575" s="9"/>
      <c r="F575" s="9">
        <f t="shared" si="101"/>
        <v>33</v>
      </c>
      <c r="G575" s="9">
        <v>1</v>
      </c>
      <c r="H575" s="142">
        <v>0</v>
      </c>
      <c r="I575" s="143" t="s">
        <v>395</v>
      </c>
      <c r="J575" s="143"/>
      <c r="K575" s="10" t="s">
        <v>481</v>
      </c>
      <c r="L575" s="117" t="s">
        <v>254</v>
      </c>
      <c r="M575" s="57"/>
      <c r="N575" s="8" t="s">
        <v>76</v>
      </c>
      <c r="O575" s="9">
        <v>33</v>
      </c>
      <c r="P575" s="9"/>
      <c r="Q575" s="9">
        <f t="shared" si="103"/>
        <v>22.110000000000003</v>
      </c>
      <c r="R575" s="9">
        <f t="shared" si="104"/>
        <v>10.89</v>
      </c>
      <c r="S575" s="9">
        <f t="shared" si="102"/>
        <v>33</v>
      </c>
    </row>
    <row r="576" spans="1:19">
      <c r="A576" s="57" t="s">
        <v>324</v>
      </c>
      <c r="B576" s="57"/>
      <c r="C576" s="8" t="s">
        <v>83</v>
      </c>
      <c r="D576" s="9">
        <v>32</v>
      </c>
      <c r="E576" s="9"/>
      <c r="F576" s="9">
        <f t="shared" si="101"/>
        <v>32</v>
      </c>
      <c r="G576" s="9">
        <v>24</v>
      </c>
      <c r="H576" s="142">
        <v>8</v>
      </c>
      <c r="I576" s="143" t="s">
        <v>395</v>
      </c>
      <c r="J576" s="143"/>
      <c r="K576" s="12"/>
      <c r="L576" s="117" t="s">
        <v>324</v>
      </c>
      <c r="M576" s="57"/>
      <c r="N576" s="8" t="s">
        <v>83</v>
      </c>
      <c r="O576" s="9">
        <v>32</v>
      </c>
      <c r="P576" s="9"/>
      <c r="Q576" s="9">
        <f t="shared" si="103"/>
        <v>21.44</v>
      </c>
      <c r="R576" s="9">
        <f t="shared" si="104"/>
        <v>10.56</v>
      </c>
      <c r="S576" s="9">
        <f t="shared" si="102"/>
        <v>32</v>
      </c>
    </row>
    <row r="577" spans="1:19">
      <c r="A577" s="57" t="s">
        <v>265</v>
      </c>
      <c r="B577" s="57" t="s">
        <v>265</v>
      </c>
      <c r="C577" s="8" t="s">
        <v>91</v>
      </c>
      <c r="D577" s="9">
        <v>25</v>
      </c>
      <c r="E577" s="9"/>
      <c r="F577" s="9">
        <f t="shared" si="101"/>
        <v>25</v>
      </c>
      <c r="G577" s="9"/>
      <c r="H577" s="139">
        <v>25</v>
      </c>
      <c r="I577" s="143" t="s">
        <v>395</v>
      </c>
      <c r="J577" s="144" t="s">
        <v>205</v>
      </c>
      <c r="L577" s="117" t="s">
        <v>265</v>
      </c>
      <c r="M577" s="57" t="s">
        <v>265</v>
      </c>
      <c r="N577" s="8" t="s">
        <v>91</v>
      </c>
      <c r="O577" s="9">
        <v>25</v>
      </c>
      <c r="P577" s="9"/>
      <c r="Q577" s="9">
        <f t="shared" si="103"/>
        <v>16.75</v>
      </c>
      <c r="R577" s="9">
        <f t="shared" si="104"/>
        <v>8.25</v>
      </c>
      <c r="S577" s="9">
        <f t="shared" si="102"/>
        <v>25</v>
      </c>
    </row>
    <row r="578" spans="1:19">
      <c r="A578" s="57" t="s">
        <v>265</v>
      </c>
      <c r="B578" s="57"/>
      <c r="C578" s="8" t="s">
        <v>289</v>
      </c>
      <c r="D578" s="9">
        <v>60</v>
      </c>
      <c r="E578" s="9"/>
      <c r="F578" s="9">
        <f t="shared" si="101"/>
        <v>60</v>
      </c>
      <c r="G578" s="9">
        <v>8</v>
      </c>
      <c r="H578" s="139">
        <v>60</v>
      </c>
      <c r="I578" s="143" t="s">
        <v>395</v>
      </c>
      <c r="J578" s="144"/>
      <c r="L578" s="117" t="s">
        <v>265</v>
      </c>
      <c r="M578" s="57"/>
      <c r="N578" s="8" t="s">
        <v>289</v>
      </c>
      <c r="O578" s="9">
        <v>60</v>
      </c>
      <c r="P578" s="9"/>
      <c r="Q578" s="9">
        <f t="shared" si="103"/>
        <v>40.200000000000003</v>
      </c>
      <c r="R578" s="9">
        <f t="shared" si="104"/>
        <v>19.8</v>
      </c>
      <c r="S578" s="9">
        <f t="shared" si="102"/>
        <v>60</v>
      </c>
    </row>
    <row r="579" spans="1:19">
      <c r="A579" s="57" t="s">
        <v>265</v>
      </c>
      <c r="B579" s="57"/>
      <c r="C579" s="8" t="s">
        <v>80</v>
      </c>
      <c r="D579" s="9">
        <v>20</v>
      </c>
      <c r="E579" s="9"/>
      <c r="F579" s="9">
        <f t="shared" si="101"/>
        <v>20</v>
      </c>
      <c r="G579" s="9">
        <v>7</v>
      </c>
      <c r="H579" s="139">
        <v>20</v>
      </c>
      <c r="I579" s="143" t="s">
        <v>395</v>
      </c>
      <c r="J579" s="144"/>
      <c r="L579" s="117" t="s">
        <v>265</v>
      </c>
      <c r="M579" s="57"/>
      <c r="N579" s="8" t="s">
        <v>80</v>
      </c>
      <c r="O579" s="9">
        <v>20</v>
      </c>
      <c r="P579" s="9"/>
      <c r="Q579" s="9">
        <f t="shared" si="103"/>
        <v>13.4</v>
      </c>
      <c r="R579" s="9">
        <f t="shared" si="104"/>
        <v>6.6000000000000005</v>
      </c>
      <c r="S579" s="9">
        <f t="shared" si="102"/>
        <v>20</v>
      </c>
    </row>
    <row r="580" spans="1:19">
      <c r="A580" s="57" t="s">
        <v>407</v>
      </c>
      <c r="B580" s="57" t="s">
        <v>407</v>
      </c>
      <c r="C580" s="8" t="s">
        <v>58</v>
      </c>
      <c r="D580" s="9">
        <v>50</v>
      </c>
      <c r="E580" s="9"/>
      <c r="F580" s="9">
        <f t="shared" si="101"/>
        <v>50</v>
      </c>
      <c r="G580" s="9">
        <v>27</v>
      </c>
      <c r="H580" s="139">
        <v>50</v>
      </c>
      <c r="I580" s="143" t="s">
        <v>395</v>
      </c>
      <c r="J580" s="144" t="s">
        <v>206</v>
      </c>
      <c r="L580" s="131" t="s">
        <v>407</v>
      </c>
      <c r="M580" s="129" t="s">
        <v>407</v>
      </c>
      <c r="N580" s="124" t="s">
        <v>58</v>
      </c>
      <c r="O580" s="125">
        <v>50</v>
      </c>
      <c r="P580" s="125"/>
      <c r="Q580" s="125">
        <v>33</v>
      </c>
      <c r="R580" s="125">
        <f t="shared" si="104"/>
        <v>16.5</v>
      </c>
      <c r="S580" s="125">
        <f t="shared" si="102"/>
        <v>49.5</v>
      </c>
    </row>
    <row r="581" spans="1:19">
      <c r="A581" s="57" t="s">
        <v>407</v>
      </c>
      <c r="B581" s="57"/>
      <c r="C581" s="8" t="s">
        <v>84</v>
      </c>
      <c r="D581" s="9">
        <v>30</v>
      </c>
      <c r="E581" s="9"/>
      <c r="F581" s="9">
        <f t="shared" si="101"/>
        <v>30</v>
      </c>
      <c r="G581" s="9">
        <v>30</v>
      </c>
      <c r="H581" s="139">
        <v>30</v>
      </c>
      <c r="I581" s="143" t="s">
        <v>395</v>
      </c>
      <c r="J581" s="144"/>
      <c r="L581" s="132" t="s">
        <v>407</v>
      </c>
      <c r="M581" s="130"/>
      <c r="N581" s="126" t="s">
        <v>84</v>
      </c>
      <c r="O581" s="127">
        <v>30</v>
      </c>
      <c r="P581" s="127"/>
      <c r="Q581" s="127">
        <f t="shared" si="103"/>
        <v>20.100000000000001</v>
      </c>
      <c r="R581" s="127">
        <f t="shared" si="104"/>
        <v>9.9</v>
      </c>
      <c r="S581" s="127">
        <f t="shared" si="102"/>
        <v>30</v>
      </c>
    </row>
    <row r="582" spans="1:19">
      <c r="A582" s="57" t="s">
        <v>407</v>
      </c>
      <c r="B582" s="57"/>
      <c r="C582" s="8" t="s">
        <v>90</v>
      </c>
      <c r="D582" s="9">
        <v>25</v>
      </c>
      <c r="E582" s="9"/>
      <c r="F582" s="9">
        <f t="shared" si="101"/>
        <v>25</v>
      </c>
      <c r="G582" s="9">
        <v>12</v>
      </c>
      <c r="H582" s="139">
        <v>25</v>
      </c>
      <c r="I582" s="143" t="s">
        <v>395</v>
      </c>
      <c r="J582" s="144"/>
      <c r="L582" s="117" t="s">
        <v>407</v>
      </c>
      <c r="M582" s="57"/>
      <c r="N582" s="8" t="s">
        <v>90</v>
      </c>
      <c r="O582" s="9">
        <v>25</v>
      </c>
      <c r="P582" s="9"/>
      <c r="Q582" s="9">
        <f t="shared" si="103"/>
        <v>16.75</v>
      </c>
      <c r="R582" s="9">
        <f t="shared" si="104"/>
        <v>8.25</v>
      </c>
      <c r="S582" s="9">
        <f t="shared" si="102"/>
        <v>25</v>
      </c>
    </row>
    <row r="583" spans="1:19">
      <c r="A583" s="57" t="s">
        <v>407</v>
      </c>
      <c r="B583" s="57"/>
      <c r="C583" s="8" t="s">
        <v>67</v>
      </c>
      <c r="D583" s="9">
        <v>20</v>
      </c>
      <c r="E583" s="9"/>
      <c r="F583" s="9">
        <f t="shared" si="101"/>
        <v>20</v>
      </c>
      <c r="G583" s="9">
        <v>3</v>
      </c>
      <c r="H583" s="139">
        <v>20</v>
      </c>
      <c r="I583" s="140" t="s">
        <v>395</v>
      </c>
      <c r="J583" s="144"/>
      <c r="L583" s="117" t="s">
        <v>407</v>
      </c>
      <c r="M583" s="57"/>
      <c r="N583" s="8" t="s">
        <v>67</v>
      </c>
      <c r="O583" s="9">
        <v>20</v>
      </c>
      <c r="P583" s="9"/>
      <c r="Q583" s="9">
        <f t="shared" si="103"/>
        <v>13.4</v>
      </c>
      <c r="R583" s="9">
        <f t="shared" si="104"/>
        <v>6.6000000000000005</v>
      </c>
      <c r="S583" s="9">
        <f t="shared" si="102"/>
        <v>20</v>
      </c>
    </row>
    <row r="584" spans="1:19">
      <c r="A584" s="57" t="s">
        <v>264</v>
      </c>
      <c r="B584" s="57" t="s">
        <v>264</v>
      </c>
      <c r="C584" s="8" t="s">
        <v>82</v>
      </c>
      <c r="D584" s="9">
        <v>100</v>
      </c>
      <c r="E584" s="9"/>
      <c r="F584" s="9">
        <f t="shared" si="101"/>
        <v>100</v>
      </c>
      <c r="G584" s="9">
        <v>103</v>
      </c>
      <c r="H584" s="139">
        <v>105</v>
      </c>
      <c r="I584" s="143" t="s">
        <v>395</v>
      </c>
      <c r="J584" s="144"/>
      <c r="L584" s="117" t="s">
        <v>264</v>
      </c>
      <c r="M584" s="57" t="s">
        <v>264</v>
      </c>
      <c r="N584" s="8" t="s">
        <v>82</v>
      </c>
      <c r="O584" s="9">
        <v>100</v>
      </c>
      <c r="P584" s="9"/>
      <c r="Q584" s="9">
        <f t="shared" si="103"/>
        <v>67</v>
      </c>
      <c r="R584" s="9">
        <f t="shared" si="104"/>
        <v>33</v>
      </c>
      <c r="S584" s="9">
        <f t="shared" si="102"/>
        <v>100</v>
      </c>
    </row>
    <row r="585" spans="1:19">
      <c r="A585" s="57" t="s">
        <v>264</v>
      </c>
      <c r="B585" s="57"/>
      <c r="C585" s="8" t="s">
        <v>123</v>
      </c>
      <c r="D585" s="9">
        <v>120</v>
      </c>
      <c r="E585" s="9"/>
      <c r="F585" s="9">
        <f t="shared" si="101"/>
        <v>120</v>
      </c>
      <c r="G585" s="9">
        <v>82</v>
      </c>
      <c r="H585" s="139">
        <v>120</v>
      </c>
      <c r="I585" s="143" t="s">
        <v>395</v>
      </c>
      <c r="J585" s="144" t="s">
        <v>186</v>
      </c>
      <c r="L585" s="117" t="s">
        <v>264</v>
      </c>
      <c r="M585" s="57"/>
      <c r="N585" s="8" t="s">
        <v>123</v>
      </c>
      <c r="O585" s="9">
        <v>120</v>
      </c>
      <c r="P585" s="9"/>
      <c r="Q585" s="9">
        <f t="shared" si="103"/>
        <v>80.400000000000006</v>
      </c>
      <c r="R585" s="9">
        <f t="shared" si="104"/>
        <v>39.6</v>
      </c>
      <c r="S585" s="9">
        <f t="shared" si="102"/>
        <v>120</v>
      </c>
    </row>
    <row r="586" spans="1:19">
      <c r="A586" s="57" t="s">
        <v>255</v>
      </c>
      <c r="B586" s="57" t="s">
        <v>255</v>
      </c>
      <c r="C586" s="8" t="s">
        <v>81</v>
      </c>
      <c r="D586" s="9">
        <v>100</v>
      </c>
      <c r="E586" s="9"/>
      <c r="F586" s="9">
        <f t="shared" si="101"/>
        <v>100</v>
      </c>
      <c r="G586" s="9">
        <v>96</v>
      </c>
      <c r="H586" s="139">
        <v>100</v>
      </c>
      <c r="I586" s="143" t="s">
        <v>395</v>
      </c>
      <c r="J586" s="144"/>
      <c r="L586" s="131" t="s">
        <v>255</v>
      </c>
      <c r="M586" s="129" t="s">
        <v>255</v>
      </c>
      <c r="N586" s="124" t="s">
        <v>81</v>
      </c>
      <c r="O586" s="125">
        <v>100</v>
      </c>
      <c r="P586" s="125"/>
      <c r="Q586" s="125">
        <f t="shared" si="103"/>
        <v>67</v>
      </c>
      <c r="R586" s="125">
        <f t="shared" si="104"/>
        <v>33</v>
      </c>
      <c r="S586" s="125">
        <f t="shared" si="102"/>
        <v>100</v>
      </c>
    </row>
    <row r="587" spans="1:19">
      <c r="A587" s="57" t="s">
        <v>259</v>
      </c>
      <c r="B587" s="57" t="s">
        <v>259</v>
      </c>
      <c r="C587" s="8" t="s">
        <v>95</v>
      </c>
      <c r="D587" s="9">
        <v>90</v>
      </c>
      <c r="E587" s="9"/>
      <c r="F587" s="9">
        <f t="shared" si="101"/>
        <v>90</v>
      </c>
      <c r="G587" s="9">
        <v>105</v>
      </c>
      <c r="H587" s="139">
        <v>110</v>
      </c>
      <c r="I587" s="143" t="s">
        <v>395</v>
      </c>
      <c r="J587" s="144"/>
      <c r="L587" s="132" t="s">
        <v>259</v>
      </c>
      <c r="M587" s="130" t="s">
        <v>259</v>
      </c>
      <c r="N587" s="126" t="s">
        <v>95</v>
      </c>
      <c r="O587" s="127">
        <v>90</v>
      </c>
      <c r="P587" s="127"/>
      <c r="Q587" s="127">
        <f t="shared" si="103"/>
        <v>60.300000000000004</v>
      </c>
      <c r="R587" s="127">
        <f t="shared" si="104"/>
        <v>29.700000000000003</v>
      </c>
      <c r="S587" s="127">
        <f t="shared" si="102"/>
        <v>90</v>
      </c>
    </row>
    <row r="588" spans="1:19">
      <c r="A588" s="57" t="s">
        <v>259</v>
      </c>
      <c r="B588" s="57"/>
      <c r="C588" s="8" t="s">
        <v>59</v>
      </c>
      <c r="D588" s="9">
        <v>90</v>
      </c>
      <c r="E588" s="9"/>
      <c r="F588" s="9">
        <f t="shared" si="101"/>
        <v>90</v>
      </c>
      <c r="G588" s="9">
        <v>92</v>
      </c>
      <c r="H588" s="139">
        <v>100</v>
      </c>
      <c r="I588" s="143" t="s">
        <v>395</v>
      </c>
      <c r="J588" s="144"/>
      <c r="L588" s="117" t="s">
        <v>259</v>
      </c>
      <c r="M588" s="57"/>
      <c r="N588" s="8" t="s">
        <v>59</v>
      </c>
      <c r="O588" s="9">
        <v>90</v>
      </c>
      <c r="P588" s="9"/>
      <c r="Q588" s="9">
        <f t="shared" si="103"/>
        <v>60.300000000000004</v>
      </c>
      <c r="R588" s="9">
        <f t="shared" si="104"/>
        <v>29.700000000000003</v>
      </c>
      <c r="S588" s="9">
        <f t="shared" si="102"/>
        <v>90</v>
      </c>
    </row>
    <row r="589" spans="1:19">
      <c r="A589" s="57" t="s">
        <v>259</v>
      </c>
      <c r="B589" s="57"/>
      <c r="C589" s="8" t="s">
        <v>125</v>
      </c>
      <c r="D589" s="9">
        <v>10</v>
      </c>
      <c r="E589" s="9"/>
      <c r="F589" s="9">
        <f t="shared" si="101"/>
        <v>10</v>
      </c>
      <c r="G589" s="9">
        <v>10</v>
      </c>
      <c r="H589" s="139">
        <v>10</v>
      </c>
      <c r="I589" s="143" t="s">
        <v>395</v>
      </c>
      <c r="J589" s="144"/>
      <c r="L589" s="117" t="s">
        <v>259</v>
      </c>
      <c r="M589" s="57"/>
      <c r="N589" s="8" t="s">
        <v>125</v>
      </c>
      <c r="O589" s="9">
        <v>10</v>
      </c>
      <c r="P589" s="9"/>
      <c r="Q589" s="9">
        <f t="shared" si="103"/>
        <v>6.7</v>
      </c>
      <c r="R589" s="9">
        <f t="shared" si="104"/>
        <v>3.3000000000000003</v>
      </c>
      <c r="S589" s="9">
        <f t="shared" si="102"/>
        <v>10</v>
      </c>
    </row>
    <row r="590" spans="1:19">
      <c r="A590" s="57" t="s">
        <v>403</v>
      </c>
      <c r="B590" s="57" t="s">
        <v>403</v>
      </c>
      <c r="C590" s="8" t="s">
        <v>85</v>
      </c>
      <c r="D590" s="9">
        <v>10</v>
      </c>
      <c r="E590" s="9"/>
      <c r="F590" s="9">
        <f t="shared" si="101"/>
        <v>10</v>
      </c>
      <c r="G590" s="9"/>
      <c r="H590" s="139">
        <v>10</v>
      </c>
      <c r="I590" s="143" t="s">
        <v>395</v>
      </c>
      <c r="J590" s="144"/>
      <c r="L590" s="117" t="s">
        <v>403</v>
      </c>
      <c r="M590" s="57" t="s">
        <v>403</v>
      </c>
      <c r="N590" s="8" t="s">
        <v>85</v>
      </c>
      <c r="O590" s="9">
        <v>10</v>
      </c>
      <c r="P590" s="9"/>
      <c r="Q590" s="9">
        <f t="shared" si="103"/>
        <v>6.7</v>
      </c>
      <c r="R590" s="9">
        <f t="shared" si="104"/>
        <v>3.3000000000000003</v>
      </c>
      <c r="S590" s="9">
        <f t="shared" si="102"/>
        <v>10</v>
      </c>
    </row>
    <row r="591" spans="1:19">
      <c r="A591" s="57" t="s">
        <v>263</v>
      </c>
      <c r="B591" s="57" t="s">
        <v>263</v>
      </c>
      <c r="C591" s="8" t="s">
        <v>126</v>
      </c>
      <c r="D591" s="9">
        <v>80</v>
      </c>
      <c r="E591" s="9"/>
      <c r="F591" s="9">
        <f t="shared" si="101"/>
        <v>80</v>
      </c>
      <c r="G591" s="9"/>
      <c r="H591" s="139">
        <v>80</v>
      </c>
      <c r="I591" s="143" t="s">
        <v>395</v>
      </c>
      <c r="J591" s="144"/>
      <c r="L591" s="117" t="s">
        <v>263</v>
      </c>
      <c r="M591" s="57" t="s">
        <v>263</v>
      </c>
      <c r="N591" s="8" t="s">
        <v>126</v>
      </c>
      <c r="O591" s="9">
        <v>80</v>
      </c>
      <c r="P591" s="9"/>
      <c r="Q591" s="9">
        <f t="shared" si="103"/>
        <v>53.6</v>
      </c>
      <c r="R591" s="9">
        <f t="shared" si="104"/>
        <v>26.400000000000002</v>
      </c>
      <c r="S591" s="9">
        <f t="shared" si="102"/>
        <v>80</v>
      </c>
    </row>
    <row r="592" spans="1:19">
      <c r="A592" s="57" t="s">
        <v>260</v>
      </c>
      <c r="B592" s="57" t="s">
        <v>260</v>
      </c>
      <c r="C592" s="8" t="s">
        <v>61</v>
      </c>
      <c r="D592" s="9">
        <v>5</v>
      </c>
      <c r="E592" s="9"/>
      <c r="F592" s="9">
        <f>SUM(D592:E592)</f>
        <v>5</v>
      </c>
      <c r="G592" s="9">
        <v>1</v>
      </c>
      <c r="H592" s="139">
        <v>10</v>
      </c>
      <c r="I592" s="143" t="s">
        <v>395</v>
      </c>
      <c r="J592" s="144"/>
      <c r="L592" s="57" t="s">
        <v>260</v>
      </c>
      <c r="M592" s="57"/>
      <c r="N592" s="8" t="s">
        <v>246</v>
      </c>
      <c r="O592" s="9">
        <v>20</v>
      </c>
      <c r="P592" s="9"/>
      <c r="Q592" s="9">
        <f t="shared" si="103"/>
        <v>13.4</v>
      </c>
      <c r="R592" s="9">
        <f t="shared" ref="R592:R599" si="105">O592*0.33</f>
        <v>6.6000000000000005</v>
      </c>
      <c r="S592" s="9">
        <f t="shared" ref="S592:S599" si="106">SUM(Q592:R592)</f>
        <v>20</v>
      </c>
    </row>
    <row r="593" spans="1:19">
      <c r="A593" s="57" t="s">
        <v>260</v>
      </c>
      <c r="B593" s="57"/>
      <c r="C593" s="8" t="s">
        <v>246</v>
      </c>
      <c r="D593" s="9">
        <v>20</v>
      </c>
      <c r="E593" s="9"/>
      <c r="F593" s="9">
        <f t="shared" ref="F593:F600" si="107">SUM(D593:E593)</f>
        <v>20</v>
      </c>
      <c r="G593" s="9"/>
      <c r="H593" s="142">
        <v>0</v>
      </c>
      <c r="I593" s="143" t="s">
        <v>395</v>
      </c>
      <c r="J593" s="144"/>
      <c r="L593" s="57" t="s">
        <v>260</v>
      </c>
      <c r="M593" s="57"/>
      <c r="N593" s="8" t="s">
        <v>55</v>
      </c>
      <c r="O593" s="9">
        <v>25</v>
      </c>
      <c r="P593" s="9"/>
      <c r="Q593" s="9">
        <f t="shared" si="103"/>
        <v>16.75</v>
      </c>
      <c r="R593" s="9">
        <f t="shared" si="105"/>
        <v>8.25</v>
      </c>
      <c r="S593" s="9">
        <f t="shared" si="106"/>
        <v>25</v>
      </c>
    </row>
    <row r="594" spans="1:19">
      <c r="A594" s="57" t="s">
        <v>260</v>
      </c>
      <c r="B594" s="57"/>
      <c r="C594" s="8" t="s">
        <v>55</v>
      </c>
      <c r="D594" s="9">
        <v>25</v>
      </c>
      <c r="E594" s="9"/>
      <c r="F594" s="9">
        <f t="shared" si="107"/>
        <v>25</v>
      </c>
      <c r="G594" s="9"/>
      <c r="H594" s="139">
        <v>10</v>
      </c>
      <c r="I594" s="143" t="s">
        <v>395</v>
      </c>
      <c r="J594" s="144"/>
      <c r="L594" s="57" t="s">
        <v>260</v>
      </c>
      <c r="M594" s="57"/>
      <c r="N594" s="8" t="s">
        <v>117</v>
      </c>
      <c r="O594" s="9">
        <v>20</v>
      </c>
      <c r="P594" s="9"/>
      <c r="Q594" s="9">
        <f t="shared" si="103"/>
        <v>13.4</v>
      </c>
      <c r="R594" s="9">
        <f t="shared" si="105"/>
        <v>6.6000000000000005</v>
      </c>
      <c r="S594" s="9">
        <f t="shared" si="106"/>
        <v>20</v>
      </c>
    </row>
    <row r="595" spans="1:19">
      <c r="A595" s="57" t="s">
        <v>260</v>
      </c>
      <c r="B595" s="57"/>
      <c r="C595" s="8" t="s">
        <v>117</v>
      </c>
      <c r="D595" s="9">
        <v>20</v>
      </c>
      <c r="E595" s="9"/>
      <c r="F595" s="9">
        <f t="shared" si="107"/>
        <v>20</v>
      </c>
      <c r="G595" s="9">
        <v>4</v>
      </c>
      <c r="H595" s="139">
        <v>10</v>
      </c>
      <c r="I595" s="143" t="s">
        <v>395</v>
      </c>
      <c r="J595" s="144"/>
      <c r="L595" s="57" t="s">
        <v>260</v>
      </c>
      <c r="M595" s="57"/>
      <c r="N595" s="8" t="s">
        <v>140</v>
      </c>
      <c r="O595" s="9">
        <v>60</v>
      </c>
      <c r="P595" s="9"/>
      <c r="Q595" s="9">
        <f t="shared" si="103"/>
        <v>40.200000000000003</v>
      </c>
      <c r="R595" s="9">
        <f t="shared" si="105"/>
        <v>19.8</v>
      </c>
      <c r="S595" s="9">
        <f t="shared" si="106"/>
        <v>60</v>
      </c>
    </row>
    <row r="596" spans="1:19">
      <c r="A596" s="57" t="s">
        <v>260</v>
      </c>
      <c r="B596" s="57"/>
      <c r="C596" s="8" t="s">
        <v>140</v>
      </c>
      <c r="D596" s="9">
        <v>60</v>
      </c>
      <c r="E596" s="9"/>
      <c r="F596" s="9">
        <f t="shared" si="107"/>
        <v>60</v>
      </c>
      <c r="G596" s="9">
        <v>3</v>
      </c>
      <c r="H596" s="139">
        <v>50</v>
      </c>
      <c r="I596" s="143" t="s">
        <v>395</v>
      </c>
      <c r="J596" s="144"/>
      <c r="L596" s="57" t="s">
        <v>260</v>
      </c>
      <c r="M596" s="57"/>
      <c r="N596" s="8" t="s">
        <v>121</v>
      </c>
      <c r="O596" s="9">
        <v>20</v>
      </c>
      <c r="P596" s="9"/>
      <c r="Q596" s="9">
        <f t="shared" si="103"/>
        <v>13.4</v>
      </c>
      <c r="R596" s="9">
        <f t="shared" si="105"/>
        <v>6.6000000000000005</v>
      </c>
      <c r="S596" s="9">
        <f t="shared" si="106"/>
        <v>20</v>
      </c>
    </row>
    <row r="597" spans="1:19">
      <c r="A597" s="57" t="s">
        <v>260</v>
      </c>
      <c r="B597" s="57"/>
      <c r="C597" s="8" t="s">
        <v>121</v>
      </c>
      <c r="D597" s="9">
        <v>20</v>
      </c>
      <c r="E597" s="9"/>
      <c r="F597" s="9">
        <f t="shared" si="107"/>
        <v>20</v>
      </c>
      <c r="G597" s="9"/>
      <c r="H597" s="142">
        <v>20</v>
      </c>
      <c r="I597" s="143" t="s">
        <v>395</v>
      </c>
      <c r="J597" s="144"/>
      <c r="L597" s="57" t="s">
        <v>260</v>
      </c>
      <c r="M597" s="57"/>
      <c r="N597" s="8" t="s">
        <v>141</v>
      </c>
      <c r="O597" s="9">
        <v>25</v>
      </c>
      <c r="P597" s="9"/>
      <c r="Q597" s="9">
        <f t="shared" si="103"/>
        <v>16.75</v>
      </c>
      <c r="R597" s="9">
        <f t="shared" si="105"/>
        <v>8.25</v>
      </c>
      <c r="S597" s="9">
        <f t="shared" si="106"/>
        <v>25</v>
      </c>
    </row>
    <row r="598" spans="1:19">
      <c r="A598" s="57" t="s">
        <v>260</v>
      </c>
      <c r="B598" s="57"/>
      <c r="C598" s="8" t="s">
        <v>141</v>
      </c>
      <c r="D598" s="9">
        <v>25</v>
      </c>
      <c r="E598" s="9"/>
      <c r="F598" s="9">
        <f t="shared" si="107"/>
        <v>25</v>
      </c>
      <c r="G598" s="9">
        <v>9</v>
      </c>
      <c r="H598" s="139">
        <v>20</v>
      </c>
      <c r="I598" s="143" t="s">
        <v>395</v>
      </c>
      <c r="J598" s="144"/>
      <c r="L598" s="57" t="s">
        <v>256</v>
      </c>
      <c r="M598" s="57" t="s">
        <v>256</v>
      </c>
      <c r="N598" s="8" t="s">
        <v>62</v>
      </c>
      <c r="O598" s="9">
        <v>120</v>
      </c>
      <c r="P598" s="9"/>
      <c r="Q598" s="9">
        <f t="shared" si="103"/>
        <v>80.400000000000006</v>
      </c>
      <c r="R598" s="9">
        <f t="shared" si="105"/>
        <v>39.6</v>
      </c>
      <c r="S598" s="9">
        <f t="shared" si="106"/>
        <v>120</v>
      </c>
    </row>
    <row r="599" spans="1:19">
      <c r="A599" s="57" t="s">
        <v>256</v>
      </c>
      <c r="B599" s="57" t="s">
        <v>256</v>
      </c>
      <c r="C599" s="8" t="s">
        <v>62</v>
      </c>
      <c r="D599" s="9">
        <v>120</v>
      </c>
      <c r="E599" s="9"/>
      <c r="F599" s="9">
        <f t="shared" si="107"/>
        <v>120</v>
      </c>
      <c r="G599" s="9">
        <v>88</v>
      </c>
      <c r="H599" s="139">
        <v>120</v>
      </c>
      <c r="I599" s="143" t="s">
        <v>395</v>
      </c>
      <c r="J599" s="144"/>
      <c r="L599" s="57" t="s">
        <v>398</v>
      </c>
      <c r="M599" s="57" t="s">
        <v>398</v>
      </c>
      <c r="N599" s="8" t="s">
        <v>56</v>
      </c>
      <c r="O599" s="9">
        <v>272</v>
      </c>
      <c r="P599" s="9"/>
      <c r="Q599" s="9">
        <f t="shared" si="103"/>
        <v>182.24</v>
      </c>
      <c r="R599" s="9">
        <f t="shared" si="105"/>
        <v>89.76</v>
      </c>
      <c r="S599" s="9">
        <f t="shared" si="106"/>
        <v>272</v>
      </c>
    </row>
    <row r="600" spans="1:19">
      <c r="A600" s="57" t="s">
        <v>398</v>
      </c>
      <c r="B600" s="57" t="s">
        <v>398</v>
      </c>
      <c r="C600" s="8" t="s">
        <v>56</v>
      </c>
      <c r="D600" s="9">
        <v>272</v>
      </c>
      <c r="E600" s="9"/>
      <c r="F600" s="9">
        <f t="shared" si="107"/>
        <v>272</v>
      </c>
      <c r="G600" s="9">
        <v>95</v>
      </c>
      <c r="H600" s="142">
        <v>264</v>
      </c>
      <c r="I600" s="143" t="s">
        <v>395</v>
      </c>
      <c r="J600" s="143">
        <f>SUM(H577:H591,H594:H598)</f>
        <v>975</v>
      </c>
      <c r="K600" s="12"/>
      <c r="L600" s="58"/>
      <c r="M600" s="58"/>
      <c r="N600" s="13" t="s">
        <v>54</v>
      </c>
      <c r="O600" s="14">
        <f>SUM(O561:O599)</f>
        <v>6894</v>
      </c>
      <c r="P600" s="9"/>
      <c r="Q600" s="9">
        <v>4640</v>
      </c>
      <c r="R600" s="9">
        <v>2259</v>
      </c>
      <c r="S600" s="9">
        <f>SUM(S562:S591,S592:S599)</f>
        <v>6893.5</v>
      </c>
    </row>
    <row r="601" spans="1:19" s="3" customFormat="1">
      <c r="A601" s="58"/>
      <c r="B601" s="58"/>
      <c r="C601" s="13" t="s">
        <v>54</v>
      </c>
      <c r="D601" s="14">
        <f t="shared" ref="D601:F601" si="108">SUM(D562:D600)</f>
        <v>6899</v>
      </c>
      <c r="E601" s="14">
        <f t="shared" si="108"/>
        <v>794</v>
      </c>
      <c r="F601" s="14">
        <f t="shared" si="108"/>
        <v>7693</v>
      </c>
      <c r="G601" s="14">
        <f>SUM(G562:G600)</f>
        <v>7178</v>
      </c>
      <c r="H601" s="14">
        <f>SUM(H562:H600)</f>
        <v>9285</v>
      </c>
      <c r="I601" s="6"/>
      <c r="L601" s="55"/>
      <c r="M601" s="55"/>
      <c r="O601" s="6"/>
      <c r="P601" s="6"/>
      <c r="Q601" s="6"/>
      <c r="R601" s="6"/>
    </row>
    <row r="602" spans="1:19" s="3" customFormat="1">
      <c r="A602" s="55"/>
      <c r="B602" s="55"/>
      <c r="D602" s="6"/>
      <c r="E602" s="6"/>
      <c r="F602" s="6"/>
      <c r="G602" s="6"/>
      <c r="H602" s="6"/>
      <c r="I602" s="6"/>
      <c r="L602" s="55"/>
      <c r="M602" s="55"/>
      <c r="O602" s="6"/>
      <c r="P602" s="6"/>
      <c r="Q602" s="6"/>
      <c r="R602" s="12"/>
    </row>
    <row r="603" spans="1:19" s="3" customFormat="1">
      <c r="A603" s="55"/>
      <c r="B603" s="55"/>
      <c r="D603" s="6"/>
      <c r="E603" s="6"/>
      <c r="F603" s="6"/>
      <c r="G603" s="6"/>
      <c r="H603" s="6"/>
      <c r="I603" s="6"/>
      <c r="L603" s="54" t="s">
        <v>279</v>
      </c>
      <c r="M603" s="54"/>
      <c r="N603" s="1" t="s">
        <v>355</v>
      </c>
      <c r="O603" s="5"/>
      <c r="P603" s="6"/>
      <c r="Q603" s="6"/>
      <c r="R603" s="12"/>
    </row>
    <row r="604" spans="1:19" s="1" customFormat="1">
      <c r="A604" s="54" t="s">
        <v>279</v>
      </c>
      <c r="B604" s="54"/>
      <c r="C604" s="1" t="s">
        <v>355</v>
      </c>
      <c r="D604" s="5"/>
      <c r="E604" s="5"/>
      <c r="F604" s="5"/>
      <c r="G604" s="5"/>
      <c r="H604" s="5"/>
      <c r="I604" s="5"/>
      <c r="J604" s="21"/>
      <c r="K604" s="21"/>
      <c r="L604" s="65" t="s">
        <v>51</v>
      </c>
      <c r="M604" s="65"/>
      <c r="N604" s="18"/>
      <c r="O604" s="19"/>
      <c r="P604" s="12"/>
      <c r="Q604" s="12"/>
      <c r="R604" s="12"/>
      <c r="S604" s="44"/>
    </row>
    <row r="605" spans="1:19" s="18" customFormat="1">
      <c r="A605" s="65" t="s">
        <v>51</v>
      </c>
      <c r="B605" s="65"/>
      <c r="D605" s="19"/>
      <c r="E605" s="19"/>
      <c r="F605" s="19"/>
      <c r="G605" s="19"/>
      <c r="H605" s="19"/>
      <c r="I605" s="19"/>
      <c r="J605" s="21"/>
      <c r="K605" s="21"/>
      <c r="L605" s="57" t="s">
        <v>520</v>
      </c>
      <c r="M605" s="57" t="s">
        <v>405</v>
      </c>
      <c r="N605" s="8" t="s">
        <v>165</v>
      </c>
      <c r="O605" s="9">
        <v>4995</v>
      </c>
      <c r="P605" s="9"/>
      <c r="Q605" s="9">
        <f>O605*0.67</f>
        <v>3346.65</v>
      </c>
      <c r="R605" s="9">
        <f>O605*0.33</f>
        <v>1648.3500000000001</v>
      </c>
      <c r="S605" s="80">
        <f>SUM(Q605:R605)</f>
        <v>4995</v>
      </c>
    </row>
    <row r="606" spans="1:19">
      <c r="A606" s="57" t="s">
        <v>520</v>
      </c>
      <c r="B606" s="57" t="s">
        <v>405</v>
      </c>
      <c r="C606" s="8" t="s">
        <v>165</v>
      </c>
      <c r="D606" s="9">
        <v>4995</v>
      </c>
      <c r="E606" s="9">
        <v>618</v>
      </c>
      <c r="F606" s="9">
        <f>SUM(D606:E606)</f>
        <v>5613</v>
      </c>
      <c r="G606" s="9">
        <v>5606</v>
      </c>
      <c r="H606" s="9">
        <v>6552</v>
      </c>
      <c r="I606" s="12" t="s">
        <v>395</v>
      </c>
      <c r="J606" s="21"/>
      <c r="K606" s="21"/>
      <c r="L606" s="58"/>
      <c r="M606" s="58"/>
      <c r="N606" s="13" t="s">
        <v>52</v>
      </c>
      <c r="O606" s="14">
        <f t="shared" ref="O606" si="109">SUM(O605:O605)</f>
        <v>4995</v>
      </c>
      <c r="P606" s="9"/>
      <c r="Q606" s="9">
        <f>SUM(Q605)</f>
        <v>3346.65</v>
      </c>
      <c r="R606" s="9">
        <f>SUM(R605)</f>
        <v>1648.3500000000001</v>
      </c>
      <c r="S606" s="80">
        <f>SUM(Q606:R606)</f>
        <v>4995</v>
      </c>
    </row>
    <row r="607" spans="1:19" s="3" customFormat="1">
      <c r="A607" s="58"/>
      <c r="B607" s="58"/>
      <c r="C607" s="13" t="s">
        <v>52</v>
      </c>
      <c r="D607" s="14">
        <f t="shared" ref="D607:F607" si="110">SUM(D606:D606)</f>
        <v>4995</v>
      </c>
      <c r="E607" s="14">
        <f t="shared" si="110"/>
        <v>618</v>
      </c>
      <c r="F607" s="14">
        <f t="shared" si="110"/>
        <v>5613</v>
      </c>
      <c r="G607" s="14">
        <f t="shared" ref="G607:H607" si="111">SUM(G606:G606)</f>
        <v>5606</v>
      </c>
      <c r="H607" s="14">
        <f t="shared" si="111"/>
        <v>6552</v>
      </c>
      <c r="I607" s="6"/>
      <c r="J607" s="4"/>
      <c r="K607" s="4"/>
      <c r="L607" s="55"/>
      <c r="N607" s="6"/>
      <c r="O607" s="32"/>
      <c r="P607" s="12"/>
      <c r="Q607" s="12"/>
      <c r="R607" s="12"/>
      <c r="S607" s="22"/>
    </row>
    <row r="608" spans="1:19" s="3" customFormat="1">
      <c r="A608" s="55"/>
      <c r="B608" s="55"/>
      <c r="D608" s="6"/>
      <c r="E608" s="6"/>
      <c r="F608" s="6"/>
      <c r="G608" s="6"/>
      <c r="H608" s="6"/>
      <c r="I608" s="6"/>
      <c r="J608" s="4"/>
      <c r="K608" s="4"/>
      <c r="L608" s="21"/>
      <c r="M608" s="22"/>
      <c r="N608" s="10"/>
      <c r="O608" s="32"/>
      <c r="P608" s="10"/>
      <c r="Q608" s="71"/>
      <c r="R608" s="10"/>
      <c r="S608" s="22"/>
    </row>
    <row r="609" spans="1:19" s="3" customFormat="1">
      <c r="A609" s="55"/>
      <c r="B609" s="55"/>
      <c r="D609" s="6"/>
      <c r="E609" s="6"/>
      <c r="F609" s="6"/>
      <c r="G609" s="6"/>
      <c r="H609" s="6"/>
      <c r="I609" s="6"/>
      <c r="J609" s="4"/>
      <c r="K609" s="4"/>
      <c r="L609" s="21"/>
      <c r="M609" s="22"/>
      <c r="N609" s="10"/>
      <c r="O609" s="32"/>
      <c r="P609" s="10"/>
      <c r="Q609" s="71"/>
      <c r="R609" s="10"/>
      <c r="S609" s="22"/>
    </row>
    <row r="610" spans="1:19" s="3" customFormat="1">
      <c r="A610" s="55"/>
      <c r="B610" s="55"/>
      <c r="D610" s="6"/>
      <c r="E610" s="6"/>
      <c r="F610" s="6"/>
      <c r="G610" s="6"/>
      <c r="H610" s="6"/>
      <c r="I610" s="6"/>
      <c r="J610" s="4"/>
      <c r="K610" s="4"/>
      <c r="L610" s="21"/>
      <c r="M610" s="22"/>
      <c r="N610" s="10"/>
      <c r="O610" s="32"/>
      <c r="P610" s="10"/>
      <c r="Q610" s="71"/>
      <c r="R610" s="10"/>
      <c r="S610" s="22"/>
    </row>
    <row r="611" spans="1:19" s="3" customFormat="1">
      <c r="A611" s="55"/>
      <c r="B611" s="55"/>
      <c r="D611" s="6"/>
      <c r="E611" s="6"/>
      <c r="F611" s="6"/>
      <c r="G611" s="6"/>
      <c r="H611" s="6"/>
      <c r="I611" s="6"/>
      <c r="J611" s="4"/>
      <c r="K611" s="4"/>
      <c r="L611" s="21"/>
      <c r="M611" s="22"/>
      <c r="N611" s="10"/>
      <c r="O611" s="32"/>
      <c r="P611" s="10"/>
      <c r="Q611" s="71"/>
      <c r="R611" s="10"/>
      <c r="S611" s="22"/>
    </row>
    <row r="612" spans="1:19" s="3" customFormat="1">
      <c r="A612" s="55"/>
      <c r="B612" s="55"/>
      <c r="D612" s="6"/>
      <c r="E612" s="6"/>
      <c r="F612" s="6"/>
      <c r="G612" s="6"/>
      <c r="H612" s="6"/>
      <c r="I612" s="6"/>
      <c r="J612" s="4"/>
      <c r="K612" s="4"/>
      <c r="L612" s="21"/>
      <c r="M612" s="22"/>
      <c r="N612" s="10"/>
      <c r="O612" s="32"/>
      <c r="P612" s="10"/>
      <c r="Q612" s="71"/>
      <c r="R612" s="10"/>
      <c r="S612" s="22"/>
    </row>
    <row r="613" spans="1:19" s="3" customFormat="1">
      <c r="A613" s="55"/>
      <c r="B613" s="55"/>
      <c r="D613" s="6"/>
      <c r="E613" s="6"/>
      <c r="F613" s="6"/>
      <c r="G613" s="6"/>
      <c r="H613" s="6"/>
      <c r="I613" s="6"/>
      <c r="J613" s="4"/>
      <c r="K613" s="4"/>
      <c r="L613" s="21"/>
      <c r="M613" s="22"/>
      <c r="N613" s="10"/>
      <c r="O613" s="32"/>
      <c r="P613" s="10"/>
      <c r="Q613" s="71"/>
      <c r="R613" s="10"/>
      <c r="S613" s="22"/>
    </row>
    <row r="614" spans="1:19" s="1" customFormat="1" ht="35.25" customHeight="1">
      <c r="A614" s="54"/>
      <c r="B614" s="54"/>
      <c r="D614" s="41" t="s">
        <v>599</v>
      </c>
      <c r="E614" s="41" t="s">
        <v>600</v>
      </c>
      <c r="F614" s="41" t="s">
        <v>601</v>
      </c>
      <c r="G614" s="41" t="s">
        <v>602</v>
      </c>
      <c r="H614" s="41" t="s">
        <v>653</v>
      </c>
      <c r="I614" s="110"/>
      <c r="K614" s="3"/>
      <c r="L614" s="3"/>
      <c r="M614" s="3"/>
      <c r="N614" s="2"/>
    </row>
    <row r="615" spans="1:19" s="1" customFormat="1" ht="12.6" customHeight="1">
      <c r="A615" s="54" t="s">
        <v>521</v>
      </c>
      <c r="B615" s="54"/>
      <c r="D615" s="5"/>
      <c r="E615" s="5"/>
      <c r="F615" s="5"/>
      <c r="G615" s="5"/>
      <c r="H615" s="5"/>
      <c r="I615" s="5"/>
      <c r="J615" s="3"/>
      <c r="L615" s="2"/>
      <c r="N615" s="10"/>
      <c r="O615" s="32"/>
      <c r="P615" s="10"/>
      <c r="Q615" s="10"/>
      <c r="R615" s="10"/>
      <c r="S615" s="10"/>
    </row>
    <row r="616" spans="1:19" s="1" customFormat="1" ht="12.6" customHeight="1">
      <c r="A616" s="54" t="s">
        <v>269</v>
      </c>
      <c r="B616" s="54"/>
      <c r="D616" s="5"/>
      <c r="E616" s="5"/>
      <c r="F616" s="5"/>
      <c r="G616" s="5"/>
      <c r="H616" s="5"/>
      <c r="I616" s="5"/>
      <c r="J616" s="3"/>
      <c r="L616" s="2"/>
      <c r="N616" s="10"/>
      <c r="O616" s="32"/>
      <c r="P616" s="10"/>
      <c r="Q616" s="10"/>
      <c r="R616" s="10"/>
      <c r="S616" s="10"/>
    </row>
    <row r="617" spans="1:19" s="3" customFormat="1" ht="12.6" customHeight="1">
      <c r="A617" s="55" t="s">
        <v>53</v>
      </c>
      <c r="B617" s="55"/>
      <c r="D617" s="6"/>
      <c r="E617" s="6"/>
      <c r="F617" s="6"/>
      <c r="G617" s="6"/>
      <c r="H617" s="6"/>
      <c r="I617" s="6"/>
      <c r="L617" s="2"/>
      <c r="O617" s="32"/>
    </row>
    <row r="618" spans="1:19" ht="12.6" customHeight="1">
      <c r="A618" s="57" t="s">
        <v>494</v>
      </c>
      <c r="B618" s="57" t="s">
        <v>406</v>
      </c>
      <c r="C618" s="8" t="s">
        <v>148</v>
      </c>
      <c r="D618" s="9">
        <v>3130</v>
      </c>
      <c r="E618" s="9"/>
      <c r="F618" s="9">
        <f>SUM(D618:E618)</f>
        <v>3130</v>
      </c>
      <c r="G618" s="9">
        <v>3130</v>
      </c>
      <c r="H618" s="9">
        <v>0</v>
      </c>
      <c r="I618" s="12" t="s">
        <v>395</v>
      </c>
      <c r="O618" s="32"/>
    </row>
    <row r="619" spans="1:19" ht="12.6" customHeight="1">
      <c r="A619" s="57" t="s">
        <v>568</v>
      </c>
      <c r="B619" s="57"/>
      <c r="C619" s="8" t="s">
        <v>569</v>
      </c>
      <c r="D619" s="9">
        <v>927</v>
      </c>
      <c r="E619" s="9"/>
      <c r="F619" s="9">
        <f t="shared" ref="F619:F620" si="112">SUM(D619:E619)</f>
        <v>927</v>
      </c>
      <c r="G619" s="9">
        <v>927</v>
      </c>
      <c r="H619" s="9"/>
      <c r="I619" s="12" t="s">
        <v>395</v>
      </c>
      <c r="O619" s="32"/>
    </row>
    <row r="620" spans="1:19" ht="12.6" customHeight="1">
      <c r="A620" s="57" t="s">
        <v>495</v>
      </c>
      <c r="B620" s="57"/>
      <c r="C620" s="8" t="s">
        <v>183</v>
      </c>
      <c r="D620" s="9">
        <v>100</v>
      </c>
      <c r="E620" s="9"/>
      <c r="F620" s="9">
        <f t="shared" si="112"/>
        <v>100</v>
      </c>
      <c r="G620" s="9">
        <v>61</v>
      </c>
      <c r="H620" s="9">
        <v>100</v>
      </c>
      <c r="I620" s="12" t="s">
        <v>395</v>
      </c>
      <c r="O620" s="32"/>
    </row>
    <row r="621" spans="1:19" s="3" customFormat="1" ht="12.6" customHeight="1">
      <c r="A621" s="58"/>
      <c r="B621" s="58"/>
      <c r="C621" s="13" t="s">
        <v>54</v>
      </c>
      <c r="D621" s="14">
        <f t="shared" ref="D621:F621" si="113">SUM(D618:D620)</f>
        <v>4157</v>
      </c>
      <c r="E621" s="14">
        <f t="shared" si="113"/>
        <v>0</v>
      </c>
      <c r="F621" s="14">
        <f t="shared" si="113"/>
        <v>4157</v>
      </c>
      <c r="G621" s="14">
        <f t="shared" ref="G621:H621" si="114">SUM(G618:G620)</f>
        <v>4118</v>
      </c>
      <c r="H621" s="14">
        <f t="shared" si="114"/>
        <v>100</v>
      </c>
      <c r="I621" s="6"/>
      <c r="O621" s="32"/>
    </row>
    <row r="622" spans="1:19" s="3" customFormat="1" ht="12.6" customHeight="1">
      <c r="A622" s="55"/>
      <c r="B622" s="55"/>
      <c r="D622" s="6"/>
      <c r="E622" s="6"/>
      <c r="F622" s="6"/>
      <c r="G622" s="6"/>
      <c r="H622" s="6"/>
      <c r="I622" s="6"/>
      <c r="O622" s="32"/>
    </row>
    <row r="623" spans="1:19" s="3" customFormat="1" ht="12.6" customHeight="1">
      <c r="A623" s="55"/>
      <c r="B623" s="55"/>
      <c r="D623" s="6"/>
      <c r="E623" s="6"/>
      <c r="F623" s="6"/>
      <c r="G623" s="6"/>
      <c r="H623" s="6"/>
      <c r="I623" s="6"/>
      <c r="O623" s="32"/>
    </row>
    <row r="624" spans="1:19" s="1" customFormat="1" ht="12.6" customHeight="1">
      <c r="A624" s="54" t="s">
        <v>521</v>
      </c>
      <c r="B624" s="54"/>
      <c r="D624" s="5"/>
      <c r="E624" s="5"/>
      <c r="F624" s="5"/>
      <c r="G624" s="5"/>
      <c r="H624" s="5"/>
      <c r="I624" s="5"/>
      <c r="J624" s="3"/>
      <c r="L624" s="2"/>
      <c r="N624" s="10"/>
      <c r="O624" s="32"/>
      <c r="P624" s="10"/>
      <c r="Q624" s="10"/>
      <c r="R624" s="10"/>
      <c r="S624" s="10"/>
    </row>
    <row r="625" spans="1:19" s="1" customFormat="1" ht="12.6" customHeight="1">
      <c r="A625" s="54" t="s">
        <v>269</v>
      </c>
      <c r="B625" s="54"/>
      <c r="D625" s="5"/>
      <c r="E625" s="5"/>
      <c r="F625" s="5"/>
      <c r="G625" s="5"/>
      <c r="H625" s="5"/>
      <c r="I625" s="5"/>
      <c r="J625" s="3"/>
      <c r="L625" s="2"/>
      <c r="N625" s="10"/>
      <c r="O625" s="32"/>
      <c r="P625" s="10"/>
      <c r="Q625" s="10"/>
      <c r="R625" s="10"/>
      <c r="S625" s="10"/>
    </row>
    <row r="626" spans="1:19" s="3" customFormat="1" ht="12.6" customHeight="1">
      <c r="A626" s="65" t="s">
        <v>51</v>
      </c>
      <c r="B626" s="65"/>
      <c r="C626" s="18"/>
      <c r="D626" s="19"/>
      <c r="E626" s="19"/>
      <c r="F626" s="19"/>
      <c r="G626" s="19"/>
      <c r="H626" s="19"/>
      <c r="I626" s="19"/>
      <c r="O626" s="32"/>
    </row>
    <row r="627" spans="1:19" s="3" customFormat="1" ht="12.6" customHeight="1">
      <c r="A627" s="57" t="s">
        <v>493</v>
      </c>
      <c r="B627" s="57" t="s">
        <v>405</v>
      </c>
      <c r="C627" s="8" t="s">
        <v>247</v>
      </c>
      <c r="D627" s="9">
        <v>0</v>
      </c>
      <c r="E627" s="9">
        <v>0</v>
      </c>
      <c r="F627" s="9">
        <f>SUM(D627:E627)</f>
        <v>0</v>
      </c>
      <c r="G627" s="9">
        <v>0</v>
      </c>
      <c r="H627" s="9">
        <v>2379</v>
      </c>
      <c r="I627" s="12" t="s">
        <v>395</v>
      </c>
      <c r="O627" s="32"/>
    </row>
    <row r="628" spans="1:19" s="3" customFormat="1" ht="12.6" customHeight="1">
      <c r="A628" s="58"/>
      <c r="B628" s="58"/>
      <c r="C628" s="13" t="s">
        <v>52</v>
      </c>
      <c r="D628" s="14">
        <f t="shared" ref="D628:F628" si="115">SUM(D627:D627)</f>
        <v>0</v>
      </c>
      <c r="E628" s="14">
        <f t="shared" si="115"/>
        <v>0</v>
      </c>
      <c r="F628" s="14">
        <f t="shared" si="115"/>
        <v>0</v>
      </c>
      <c r="G628" s="14">
        <f t="shared" ref="G628:H628" si="116">SUM(G627:G627)</f>
        <v>0</v>
      </c>
      <c r="H628" s="14">
        <f t="shared" si="116"/>
        <v>2379</v>
      </c>
      <c r="I628" s="6"/>
      <c r="O628" s="32"/>
    </row>
    <row r="629" spans="1:19" s="3" customFormat="1" ht="12.6" customHeight="1">
      <c r="A629" s="55"/>
      <c r="B629" s="55"/>
      <c r="D629" s="6"/>
      <c r="E629" s="6"/>
      <c r="F629" s="6"/>
      <c r="G629" s="6"/>
      <c r="H629" s="6"/>
      <c r="I629" s="6"/>
      <c r="O629" s="32"/>
    </row>
    <row r="630" spans="1:19" s="3" customFormat="1" ht="12.6" customHeight="1">
      <c r="A630" s="55"/>
      <c r="B630" s="55"/>
      <c r="D630" s="6"/>
      <c r="E630" s="6"/>
      <c r="F630" s="6"/>
      <c r="G630" s="6"/>
      <c r="H630" s="6"/>
      <c r="I630" s="6"/>
      <c r="O630" s="32"/>
    </row>
    <row r="631" spans="1:19" s="1" customFormat="1">
      <c r="A631" s="54" t="s">
        <v>294</v>
      </c>
      <c r="B631" s="54"/>
      <c r="D631" s="5"/>
      <c r="E631" s="5"/>
      <c r="F631" s="5"/>
      <c r="G631" s="5"/>
      <c r="H631" s="5"/>
      <c r="I631" s="5"/>
      <c r="J631" s="3"/>
      <c r="L631" s="2"/>
      <c r="M631" s="2"/>
      <c r="P631" s="32"/>
    </row>
    <row r="632" spans="1:19" s="1" customFormat="1">
      <c r="A632" s="54" t="s">
        <v>269</v>
      </c>
      <c r="B632" s="54"/>
      <c r="D632" s="5"/>
      <c r="E632" s="5"/>
      <c r="F632" s="5"/>
      <c r="G632" s="5"/>
      <c r="H632" s="5"/>
      <c r="I632" s="5"/>
      <c r="J632" s="3"/>
      <c r="L632" s="2"/>
      <c r="M632" s="2"/>
      <c r="P632" s="32"/>
    </row>
    <row r="633" spans="1:19" s="4" customFormat="1" ht="12.75" customHeight="1">
      <c r="A633" s="77" t="s">
        <v>51</v>
      </c>
      <c r="B633" s="77"/>
      <c r="C633" s="78"/>
      <c r="D633" s="79"/>
      <c r="E633" s="79"/>
      <c r="F633" s="79"/>
      <c r="G633" s="79"/>
      <c r="H633" s="79"/>
      <c r="I633" s="79"/>
    </row>
    <row r="634" spans="1:19" s="21" customFormat="1" ht="12.75" customHeight="1">
      <c r="A634" s="60" t="s">
        <v>518</v>
      </c>
      <c r="B634" s="60" t="s">
        <v>405</v>
      </c>
      <c r="C634" s="53" t="s">
        <v>295</v>
      </c>
      <c r="D634" s="80">
        <v>0</v>
      </c>
      <c r="E634" s="80">
        <v>224</v>
      </c>
      <c r="F634" s="80">
        <f>SUM(D634:E634)</f>
        <v>224</v>
      </c>
      <c r="G634" s="80">
        <v>191</v>
      </c>
      <c r="H634" s="80">
        <v>0</v>
      </c>
      <c r="I634" s="12" t="s">
        <v>395</v>
      </c>
    </row>
    <row r="635" spans="1:19" s="84" customFormat="1" ht="12" customHeight="1">
      <c r="A635" s="81"/>
      <c r="B635" s="81"/>
      <c r="C635" s="82" t="s">
        <v>63</v>
      </c>
      <c r="D635" s="83">
        <f t="shared" ref="D635:F635" si="117">SUM(D634:D634)</f>
        <v>0</v>
      </c>
      <c r="E635" s="83">
        <f t="shared" si="117"/>
        <v>224</v>
      </c>
      <c r="F635" s="83">
        <f t="shared" si="117"/>
        <v>224</v>
      </c>
      <c r="G635" s="83">
        <f t="shared" ref="G635:H635" si="118">SUM(G634:G634)</f>
        <v>191</v>
      </c>
      <c r="H635" s="83">
        <f t="shared" si="118"/>
        <v>0</v>
      </c>
      <c r="I635" s="87"/>
    </row>
    <row r="636" spans="1:19" s="84" customFormat="1" ht="12" customHeight="1">
      <c r="A636" s="85"/>
      <c r="B636" s="85"/>
      <c r="C636" s="86"/>
      <c r="D636" s="87"/>
      <c r="E636" s="87"/>
      <c r="F636" s="87"/>
      <c r="G636" s="87"/>
      <c r="H636" s="87"/>
      <c r="I636" s="87"/>
    </row>
    <row r="637" spans="1:19" s="84" customFormat="1" ht="12" customHeight="1">
      <c r="A637" s="85"/>
      <c r="B637" s="85"/>
      <c r="C637" s="86"/>
      <c r="D637" s="87"/>
      <c r="E637" s="87"/>
      <c r="F637" s="87"/>
      <c r="G637" s="87"/>
      <c r="H637" s="87"/>
      <c r="I637" s="87"/>
    </row>
    <row r="638" spans="1:19" s="1" customFormat="1">
      <c r="A638" s="54" t="s">
        <v>294</v>
      </c>
      <c r="B638" s="54"/>
      <c r="D638" s="5"/>
      <c r="E638" s="5"/>
      <c r="F638" s="5"/>
      <c r="G638" s="5"/>
      <c r="H638" s="5"/>
      <c r="I638" s="5"/>
      <c r="J638" s="3"/>
      <c r="L638" s="2"/>
      <c r="M638" s="2"/>
      <c r="P638" s="32"/>
    </row>
    <row r="639" spans="1:19" s="1" customFormat="1">
      <c r="A639" s="54" t="s">
        <v>269</v>
      </c>
      <c r="B639" s="54"/>
      <c r="D639" s="5"/>
      <c r="E639" s="5"/>
      <c r="F639" s="5"/>
      <c r="G639" s="5"/>
      <c r="H639" s="5"/>
      <c r="I639" s="5"/>
      <c r="J639" s="3"/>
      <c r="L639" s="2"/>
      <c r="M639" s="2"/>
      <c r="P639" s="32"/>
    </row>
    <row r="640" spans="1:19" s="4" customFormat="1" ht="12.75" customHeight="1">
      <c r="A640" s="77" t="s">
        <v>53</v>
      </c>
      <c r="B640" s="77"/>
      <c r="C640" s="78"/>
      <c r="D640" s="79"/>
      <c r="E640" s="79"/>
      <c r="F640" s="79"/>
      <c r="G640" s="79"/>
      <c r="H640" s="79"/>
      <c r="I640" s="79"/>
    </row>
    <row r="641" spans="1:15" s="21" customFormat="1" ht="12.75" customHeight="1">
      <c r="A641" s="60" t="s">
        <v>522</v>
      </c>
      <c r="B641" s="60" t="s">
        <v>429</v>
      </c>
      <c r="C641" s="53" t="s">
        <v>296</v>
      </c>
      <c r="D641" s="80">
        <v>0</v>
      </c>
      <c r="E641" s="80">
        <v>224</v>
      </c>
      <c r="F641" s="80">
        <f>SUM(D641:E641)</f>
        <v>224</v>
      </c>
      <c r="G641" s="80">
        <v>191</v>
      </c>
      <c r="H641" s="80">
        <v>0</v>
      </c>
      <c r="I641" s="12" t="s">
        <v>395</v>
      </c>
    </row>
    <row r="642" spans="1:15" s="84" customFormat="1" ht="12" customHeight="1">
      <c r="A642" s="81"/>
      <c r="B642" s="81"/>
      <c r="C642" s="82" t="s">
        <v>88</v>
      </c>
      <c r="D642" s="83">
        <f t="shared" ref="D642:F642" si="119">SUM(D641:D641)</f>
        <v>0</v>
      </c>
      <c r="E642" s="83">
        <f t="shared" si="119"/>
        <v>224</v>
      </c>
      <c r="F642" s="83">
        <f t="shared" si="119"/>
        <v>224</v>
      </c>
      <c r="G642" s="83">
        <f t="shared" ref="G642:H642" si="120">SUM(G641:G641)</f>
        <v>191</v>
      </c>
      <c r="H642" s="83">
        <f t="shared" si="120"/>
        <v>0</v>
      </c>
      <c r="I642" s="87"/>
    </row>
    <row r="643" spans="1:15" s="3" customFormat="1">
      <c r="A643" s="55"/>
      <c r="B643" s="55"/>
      <c r="D643" s="6"/>
      <c r="E643" s="6"/>
      <c r="F643" s="6"/>
      <c r="G643" s="6"/>
      <c r="H643" s="6"/>
      <c r="I643" s="6"/>
      <c r="O643" s="32"/>
    </row>
    <row r="644" spans="1:15" s="3" customFormat="1">
      <c r="A644" s="55"/>
      <c r="B644" s="55"/>
      <c r="D644" s="6"/>
      <c r="E644" s="6"/>
      <c r="F644" s="6"/>
      <c r="G644" s="6"/>
      <c r="H644" s="6"/>
      <c r="I644" s="6"/>
      <c r="O644" s="32"/>
    </row>
    <row r="645" spans="1:15" s="1" customFormat="1">
      <c r="A645" s="54" t="s">
        <v>280</v>
      </c>
      <c r="B645" s="54"/>
      <c r="D645" s="5"/>
      <c r="E645" s="5"/>
      <c r="F645" s="5"/>
      <c r="G645" s="5"/>
      <c r="H645" s="5"/>
      <c r="I645" s="5"/>
      <c r="J645" s="3"/>
      <c r="L645" s="2"/>
      <c r="O645" s="32"/>
    </row>
    <row r="646" spans="1:15" s="1" customFormat="1">
      <c r="A646" s="54" t="s">
        <v>269</v>
      </c>
      <c r="B646" s="54"/>
      <c r="D646" s="5"/>
      <c r="E646" s="5"/>
      <c r="F646" s="5"/>
      <c r="G646" s="5"/>
      <c r="H646" s="5"/>
      <c r="I646" s="5"/>
      <c r="J646" s="3"/>
      <c r="L646" s="2"/>
      <c r="O646" s="32"/>
    </row>
    <row r="647" spans="1:15" s="3" customFormat="1">
      <c r="A647" s="55" t="s">
        <v>53</v>
      </c>
      <c r="B647" s="55"/>
      <c r="D647" s="6"/>
      <c r="E647" s="6"/>
      <c r="F647" s="6"/>
      <c r="G647" s="6"/>
      <c r="H647" s="6"/>
      <c r="I647" s="6"/>
      <c r="L647" s="2"/>
      <c r="O647" s="32"/>
    </row>
    <row r="648" spans="1:15">
      <c r="A648" s="57" t="s">
        <v>523</v>
      </c>
      <c r="B648" s="57" t="s">
        <v>430</v>
      </c>
      <c r="C648" s="8" t="s">
        <v>351</v>
      </c>
      <c r="D648" s="9">
        <v>1200</v>
      </c>
      <c r="E648" s="9"/>
      <c r="F648" s="9">
        <f>SUM(D648:E648)</f>
        <v>1200</v>
      </c>
      <c r="G648" s="9">
        <v>796</v>
      </c>
      <c r="H648" s="9">
        <v>1000</v>
      </c>
      <c r="I648" s="12" t="s">
        <v>395</v>
      </c>
      <c r="J648" s="21"/>
      <c r="O648" s="32"/>
    </row>
    <row r="649" spans="1:15">
      <c r="A649" s="57" t="s">
        <v>524</v>
      </c>
      <c r="B649" s="57"/>
      <c r="C649" s="8" t="s">
        <v>334</v>
      </c>
      <c r="D649" s="9">
        <v>700</v>
      </c>
      <c r="E649" s="9"/>
      <c r="F649" s="9">
        <f t="shared" ref="F649:F661" si="121">SUM(D649:E649)</f>
        <v>700</v>
      </c>
      <c r="G649" s="9">
        <v>271</v>
      </c>
      <c r="H649" s="9">
        <v>500</v>
      </c>
      <c r="I649" s="12" t="s">
        <v>395</v>
      </c>
      <c r="O649" s="32"/>
    </row>
    <row r="650" spans="1:15">
      <c r="A650" s="57" t="s">
        <v>523</v>
      </c>
      <c r="B650" s="57"/>
      <c r="C650" s="8" t="s">
        <v>352</v>
      </c>
      <c r="D650" s="9">
        <v>350</v>
      </c>
      <c r="E650" s="9"/>
      <c r="F650" s="9">
        <f t="shared" si="121"/>
        <v>350</v>
      </c>
      <c r="G650" s="9">
        <v>150</v>
      </c>
      <c r="H650" s="9">
        <v>300</v>
      </c>
      <c r="I650" s="12" t="s">
        <v>395</v>
      </c>
      <c r="O650" s="32"/>
    </row>
    <row r="651" spans="1:15">
      <c r="A651" s="57" t="s">
        <v>523</v>
      </c>
      <c r="B651" s="57"/>
      <c r="C651" s="8" t="s">
        <v>354</v>
      </c>
      <c r="D651" s="9">
        <v>500</v>
      </c>
      <c r="E651" s="9"/>
      <c r="F651" s="9">
        <f t="shared" si="121"/>
        <v>500</v>
      </c>
      <c r="G651" s="9">
        <v>263</v>
      </c>
      <c r="H651" s="9">
        <v>500</v>
      </c>
      <c r="I651" s="12" t="s">
        <v>395</v>
      </c>
      <c r="O651" s="32"/>
    </row>
    <row r="652" spans="1:15">
      <c r="A652" s="57" t="s">
        <v>525</v>
      </c>
      <c r="B652" s="57"/>
      <c r="C652" s="8" t="s">
        <v>78</v>
      </c>
      <c r="D652" s="9">
        <v>200</v>
      </c>
      <c r="E652" s="9"/>
      <c r="F652" s="9">
        <f t="shared" si="121"/>
        <v>200</v>
      </c>
      <c r="G652" s="9">
        <v>95</v>
      </c>
      <c r="H652" s="9">
        <v>200</v>
      </c>
      <c r="I652" s="12" t="s">
        <v>395</v>
      </c>
      <c r="O652" s="32"/>
    </row>
    <row r="653" spans="1:15" s="2" customFormat="1">
      <c r="A653" s="56" t="s">
        <v>526</v>
      </c>
      <c r="B653" s="56"/>
      <c r="C653" s="15" t="s">
        <v>152</v>
      </c>
      <c r="D653" s="16">
        <v>360</v>
      </c>
      <c r="E653" s="16"/>
      <c r="F653" s="9">
        <f t="shared" si="121"/>
        <v>360</v>
      </c>
      <c r="G653" s="16">
        <v>135</v>
      </c>
      <c r="H653" s="16">
        <v>360</v>
      </c>
      <c r="I653" s="17" t="s">
        <v>394</v>
      </c>
      <c r="J653" s="10"/>
      <c r="O653" s="32"/>
    </row>
    <row r="654" spans="1:15">
      <c r="A654" s="56" t="s">
        <v>526</v>
      </c>
      <c r="B654" s="56"/>
      <c r="C654" s="8" t="s">
        <v>353</v>
      </c>
      <c r="D654" s="9">
        <v>400</v>
      </c>
      <c r="E654" s="9"/>
      <c r="F654" s="9">
        <f t="shared" si="121"/>
        <v>400</v>
      </c>
      <c r="G654" s="9">
        <v>250</v>
      </c>
      <c r="H654" s="9">
        <v>400</v>
      </c>
      <c r="I654" s="17" t="s">
        <v>394</v>
      </c>
      <c r="O654" s="32"/>
    </row>
    <row r="655" spans="1:15">
      <c r="A655" s="56" t="s">
        <v>526</v>
      </c>
      <c r="B655" s="56"/>
      <c r="C655" s="8" t="s">
        <v>149</v>
      </c>
      <c r="D655" s="9">
        <v>400</v>
      </c>
      <c r="E655" s="9"/>
      <c r="F655" s="9">
        <f t="shared" si="121"/>
        <v>400</v>
      </c>
      <c r="G655" s="9"/>
      <c r="H655" s="9">
        <v>400</v>
      </c>
      <c r="I655" s="17" t="s">
        <v>394</v>
      </c>
      <c r="O655" s="32"/>
    </row>
    <row r="656" spans="1:15">
      <c r="A656" s="56" t="s">
        <v>526</v>
      </c>
      <c r="B656" s="56"/>
      <c r="C656" s="8" t="s">
        <v>7</v>
      </c>
      <c r="D656" s="9">
        <v>100</v>
      </c>
      <c r="E656" s="9"/>
      <c r="F656" s="9">
        <f t="shared" si="121"/>
        <v>100</v>
      </c>
      <c r="G656" s="9"/>
      <c r="H656" s="9">
        <v>100</v>
      </c>
      <c r="I656" s="17" t="s">
        <v>394</v>
      </c>
      <c r="O656" s="32"/>
    </row>
    <row r="657" spans="1:15">
      <c r="A657" s="56" t="s">
        <v>526</v>
      </c>
      <c r="B657" s="56"/>
      <c r="C657" s="8" t="s">
        <v>559</v>
      </c>
      <c r="D657" s="9">
        <v>200</v>
      </c>
      <c r="E657" s="9"/>
      <c r="F657" s="9">
        <f t="shared" si="121"/>
        <v>200</v>
      </c>
      <c r="G657" s="9">
        <v>530</v>
      </c>
      <c r="H657" s="9">
        <v>600</v>
      </c>
      <c r="I657" s="17" t="s">
        <v>394</v>
      </c>
      <c r="O657" s="32"/>
    </row>
    <row r="658" spans="1:15">
      <c r="A658" s="56" t="s">
        <v>526</v>
      </c>
      <c r="B658" s="56"/>
      <c r="C658" s="8" t="s">
        <v>150</v>
      </c>
      <c r="D658" s="9">
        <v>200</v>
      </c>
      <c r="E658" s="9"/>
      <c r="F658" s="9">
        <f t="shared" si="121"/>
        <v>200</v>
      </c>
      <c r="G658" s="9">
        <v>0</v>
      </c>
      <c r="H658" s="9">
        <v>200</v>
      </c>
      <c r="I658" s="17" t="s">
        <v>394</v>
      </c>
      <c r="J658" s="10" t="s">
        <v>151</v>
      </c>
      <c r="O658" s="32"/>
    </row>
    <row r="659" spans="1:15">
      <c r="A659" s="56" t="s">
        <v>407</v>
      </c>
      <c r="B659" s="56" t="s">
        <v>407</v>
      </c>
      <c r="C659" s="8" t="s">
        <v>570</v>
      </c>
      <c r="D659" s="9">
        <v>567</v>
      </c>
      <c r="E659" s="9"/>
      <c r="F659" s="9">
        <f t="shared" si="121"/>
        <v>567</v>
      </c>
      <c r="G659" s="9">
        <v>799</v>
      </c>
      <c r="H659" s="9">
        <v>0</v>
      </c>
      <c r="I659" s="12" t="s">
        <v>395</v>
      </c>
      <c r="O659" s="32"/>
    </row>
    <row r="660" spans="1:15">
      <c r="A660" s="56" t="s">
        <v>407</v>
      </c>
      <c r="B660" s="56"/>
      <c r="C660" s="8" t="s">
        <v>627</v>
      </c>
      <c r="D660" s="9"/>
      <c r="E660" s="9">
        <v>1242</v>
      </c>
      <c r="F660" s="9">
        <f t="shared" si="121"/>
        <v>1242</v>
      </c>
      <c r="G660" s="9">
        <v>1242</v>
      </c>
      <c r="H660" s="9">
        <v>0</v>
      </c>
      <c r="I660" s="12" t="s">
        <v>395</v>
      </c>
      <c r="O660" s="32"/>
    </row>
    <row r="661" spans="1:15">
      <c r="A661" s="56" t="s">
        <v>398</v>
      </c>
      <c r="B661" s="56" t="s">
        <v>398</v>
      </c>
      <c r="C661" s="8" t="s">
        <v>539</v>
      </c>
      <c r="D661" s="9">
        <v>153</v>
      </c>
      <c r="E661" s="9">
        <v>335</v>
      </c>
      <c r="F661" s="9">
        <f t="shared" si="121"/>
        <v>488</v>
      </c>
      <c r="G661" s="9">
        <v>496</v>
      </c>
      <c r="H661" s="9">
        <v>0</v>
      </c>
      <c r="I661" s="12" t="s">
        <v>395</v>
      </c>
      <c r="O661" s="32"/>
    </row>
    <row r="662" spans="1:15" s="3" customFormat="1">
      <c r="A662" s="58"/>
      <c r="B662" s="58"/>
      <c r="C662" s="13" t="s">
        <v>54</v>
      </c>
      <c r="D662" s="14">
        <f t="shared" ref="D662:F662" si="122">SUM(D648:D661)</f>
        <v>5330</v>
      </c>
      <c r="E662" s="14">
        <f t="shared" si="122"/>
        <v>1577</v>
      </c>
      <c r="F662" s="14">
        <f t="shared" si="122"/>
        <v>6907</v>
      </c>
      <c r="G662" s="14">
        <f>SUM(G648:G661)</f>
        <v>5027</v>
      </c>
      <c r="H662" s="14">
        <f>SUM(H648:H661)</f>
        <v>4560</v>
      </c>
      <c r="I662" s="6"/>
      <c r="O662" s="32"/>
    </row>
    <row r="663" spans="1:15" s="3" customFormat="1">
      <c r="A663" s="55"/>
      <c r="B663" s="55"/>
      <c r="D663" s="6"/>
      <c r="E663" s="6"/>
      <c r="F663" s="6"/>
      <c r="G663" s="6"/>
      <c r="H663" s="6"/>
      <c r="I663" s="6"/>
      <c r="O663" s="32"/>
    </row>
    <row r="664" spans="1:15" s="3" customFormat="1" ht="12.75" customHeight="1">
      <c r="A664" s="55"/>
      <c r="B664" s="55"/>
      <c r="D664" s="6"/>
      <c r="E664" s="6"/>
      <c r="F664" s="6"/>
      <c r="G664" s="6"/>
      <c r="H664" s="6"/>
      <c r="I664" s="6"/>
      <c r="O664" s="32"/>
    </row>
    <row r="665" spans="1:15" s="1" customFormat="1">
      <c r="A665" s="54" t="s">
        <v>281</v>
      </c>
      <c r="B665" s="54"/>
      <c r="D665" s="5"/>
      <c r="E665" s="5"/>
      <c r="F665" s="5"/>
      <c r="G665" s="5"/>
      <c r="H665" s="5"/>
      <c r="I665" s="5"/>
      <c r="J665" s="3"/>
      <c r="L665" s="2"/>
      <c r="O665" s="32"/>
    </row>
    <row r="666" spans="1:15" s="1" customFormat="1">
      <c r="A666" s="54" t="s">
        <v>269</v>
      </c>
      <c r="B666" s="54"/>
      <c r="D666" s="5"/>
      <c r="E666" s="5"/>
      <c r="F666" s="5"/>
      <c r="G666" s="5"/>
      <c r="H666" s="5"/>
      <c r="I666" s="5"/>
      <c r="J666" s="3"/>
      <c r="L666" s="2"/>
      <c r="O666" s="32"/>
    </row>
    <row r="667" spans="1:15" s="3" customFormat="1">
      <c r="A667" s="55" t="s">
        <v>53</v>
      </c>
      <c r="B667" s="55"/>
      <c r="D667" s="6"/>
      <c r="E667" s="6"/>
      <c r="F667" s="6"/>
      <c r="G667" s="6"/>
      <c r="H667" s="6"/>
      <c r="I667" s="6"/>
      <c r="L667" s="2"/>
      <c r="O667" s="32"/>
    </row>
    <row r="668" spans="1:15" ht="12" customHeight="1">
      <c r="A668" s="57" t="s">
        <v>492</v>
      </c>
      <c r="B668" s="57" t="s">
        <v>404</v>
      </c>
      <c r="C668" s="8" t="s">
        <v>69</v>
      </c>
      <c r="D668" s="9">
        <v>450</v>
      </c>
      <c r="E668" s="9"/>
      <c r="F668" s="9">
        <f>SUM(D668:E668)</f>
        <v>450</v>
      </c>
      <c r="G668" s="9">
        <v>450</v>
      </c>
      <c r="H668" s="9">
        <v>150</v>
      </c>
      <c r="I668" s="17" t="s">
        <v>394</v>
      </c>
      <c r="O668" s="32"/>
    </row>
    <row r="669" spans="1:15" ht="12" customHeight="1">
      <c r="A669" s="57" t="s">
        <v>492</v>
      </c>
      <c r="B669" s="57"/>
      <c r="C669" s="8" t="s">
        <v>129</v>
      </c>
      <c r="D669" s="9">
        <v>75</v>
      </c>
      <c r="E669" s="9"/>
      <c r="F669" s="9">
        <f t="shared" ref="F669:F688" si="123">SUM(D669:E669)</f>
        <v>75</v>
      </c>
      <c r="G669" s="9"/>
      <c r="H669" s="9">
        <v>150</v>
      </c>
      <c r="I669" s="17" t="s">
        <v>394</v>
      </c>
      <c r="J669" s="10" t="s">
        <v>663</v>
      </c>
      <c r="O669" s="32"/>
    </row>
    <row r="670" spans="1:15" ht="12" customHeight="1">
      <c r="A670" s="57" t="s">
        <v>492</v>
      </c>
      <c r="B670" s="57"/>
      <c r="C670" s="8" t="s">
        <v>130</v>
      </c>
      <c r="D670" s="9">
        <v>70</v>
      </c>
      <c r="E670" s="9"/>
      <c r="F670" s="9">
        <f t="shared" si="123"/>
        <v>70</v>
      </c>
      <c r="G670" s="9">
        <v>65</v>
      </c>
      <c r="H670" s="9">
        <v>70</v>
      </c>
      <c r="I670" s="17" t="s">
        <v>394</v>
      </c>
      <c r="O670" s="32"/>
    </row>
    <row r="671" spans="1:15" ht="12" customHeight="1">
      <c r="A671" s="57" t="s">
        <v>492</v>
      </c>
      <c r="B671" s="57"/>
      <c r="C671" s="11" t="s">
        <v>131</v>
      </c>
      <c r="D671" s="9">
        <v>30</v>
      </c>
      <c r="E671" s="9"/>
      <c r="F671" s="9">
        <f t="shared" si="123"/>
        <v>30</v>
      </c>
      <c r="G671" s="9">
        <v>30</v>
      </c>
      <c r="H671" s="9">
        <v>30</v>
      </c>
      <c r="I671" s="17" t="s">
        <v>394</v>
      </c>
      <c r="O671" s="32"/>
    </row>
    <row r="672" spans="1:15" ht="12" customHeight="1">
      <c r="A672" s="57" t="s">
        <v>492</v>
      </c>
      <c r="B672" s="57"/>
      <c r="C672" s="11" t="s">
        <v>181</v>
      </c>
      <c r="D672" s="9">
        <v>50</v>
      </c>
      <c r="E672" s="9"/>
      <c r="F672" s="9">
        <f t="shared" si="123"/>
        <v>50</v>
      </c>
      <c r="G672" s="9">
        <v>90</v>
      </c>
      <c r="H672" s="9">
        <v>90</v>
      </c>
      <c r="I672" s="17" t="s">
        <v>394</v>
      </c>
      <c r="J672" s="10" t="s">
        <v>339</v>
      </c>
      <c r="O672" s="32"/>
    </row>
    <row r="673" spans="1:16" ht="12" customHeight="1">
      <c r="A673" s="57" t="s">
        <v>492</v>
      </c>
      <c r="B673" s="57"/>
      <c r="C673" s="11" t="s">
        <v>182</v>
      </c>
      <c r="D673" s="9">
        <v>100</v>
      </c>
      <c r="E673" s="9"/>
      <c r="F673" s="9">
        <f t="shared" si="123"/>
        <v>100</v>
      </c>
      <c r="G673" s="9">
        <v>100</v>
      </c>
      <c r="H673" s="9">
        <v>100</v>
      </c>
      <c r="I673" s="17" t="s">
        <v>394</v>
      </c>
      <c r="O673" s="32"/>
    </row>
    <row r="674" spans="1:16" ht="12" customHeight="1">
      <c r="A674" s="57" t="s">
        <v>492</v>
      </c>
      <c r="B674" s="57"/>
      <c r="C674" s="8" t="s">
        <v>132</v>
      </c>
      <c r="D674" s="9">
        <v>200</v>
      </c>
      <c r="E674" s="9"/>
      <c r="F674" s="9">
        <f t="shared" si="123"/>
        <v>200</v>
      </c>
      <c r="G674" s="9">
        <v>200</v>
      </c>
      <c r="H674" s="9">
        <v>200</v>
      </c>
      <c r="I674" s="17" t="s">
        <v>394</v>
      </c>
      <c r="K674" s="21"/>
      <c r="L674" s="21"/>
      <c r="M674" s="21"/>
      <c r="N674" s="21"/>
      <c r="O674" s="32"/>
      <c r="P674" s="21"/>
    </row>
    <row r="675" spans="1:16" ht="12" customHeight="1">
      <c r="A675" s="57" t="s">
        <v>492</v>
      </c>
      <c r="B675" s="57"/>
      <c r="C675" s="8" t="s">
        <v>455</v>
      </c>
      <c r="D675" s="9">
        <v>30</v>
      </c>
      <c r="E675" s="9"/>
      <c r="F675" s="9">
        <f t="shared" si="123"/>
        <v>30</v>
      </c>
      <c r="G675" s="9">
        <v>12</v>
      </c>
      <c r="H675" s="9">
        <v>30</v>
      </c>
      <c r="I675" s="17" t="s">
        <v>394</v>
      </c>
      <c r="K675" s="21"/>
      <c r="L675" s="21"/>
      <c r="M675" s="21"/>
      <c r="N675" s="21"/>
      <c r="O675" s="32"/>
      <c r="P675" s="21"/>
    </row>
    <row r="676" spans="1:16" ht="12" customHeight="1">
      <c r="A676" s="57" t="s">
        <v>492</v>
      </c>
      <c r="B676" s="57"/>
      <c r="C676" s="8" t="s">
        <v>456</v>
      </c>
      <c r="D676" s="9">
        <v>50</v>
      </c>
      <c r="E676" s="9"/>
      <c r="F676" s="9">
        <f t="shared" si="123"/>
        <v>50</v>
      </c>
      <c r="G676" s="9">
        <v>50</v>
      </c>
      <c r="H676" s="9">
        <v>50</v>
      </c>
      <c r="I676" s="17" t="s">
        <v>394</v>
      </c>
      <c r="K676" s="21"/>
      <c r="L676" s="21"/>
      <c r="M676" s="21"/>
      <c r="N676" s="21"/>
      <c r="O676" s="32"/>
      <c r="P676" s="21"/>
    </row>
    <row r="677" spans="1:16" ht="12" customHeight="1">
      <c r="A677" s="57" t="s">
        <v>492</v>
      </c>
      <c r="B677" s="57"/>
      <c r="C677" s="8" t="s">
        <v>305</v>
      </c>
      <c r="D677" s="9">
        <v>400</v>
      </c>
      <c r="E677" s="9"/>
      <c r="F677" s="9">
        <f t="shared" si="123"/>
        <v>400</v>
      </c>
      <c r="G677" s="9">
        <v>400</v>
      </c>
      <c r="H677" s="9">
        <v>600</v>
      </c>
      <c r="I677" s="17" t="s">
        <v>394</v>
      </c>
      <c r="K677" s="21"/>
      <c r="L677" s="21"/>
      <c r="M677" s="21"/>
      <c r="N677" s="21"/>
      <c r="O677" s="32"/>
      <c r="P677" s="21"/>
    </row>
    <row r="678" spans="1:16" ht="13.5" customHeight="1">
      <c r="A678" s="57" t="s">
        <v>492</v>
      </c>
      <c r="B678" s="57"/>
      <c r="C678" s="11" t="s">
        <v>350</v>
      </c>
      <c r="D678" s="9">
        <v>50</v>
      </c>
      <c r="E678" s="9"/>
      <c r="F678" s="9">
        <f t="shared" si="123"/>
        <v>50</v>
      </c>
      <c r="G678" s="9"/>
      <c r="H678" s="9">
        <v>0</v>
      </c>
      <c r="I678" s="17" t="s">
        <v>394</v>
      </c>
      <c r="K678" s="21"/>
      <c r="L678" s="21"/>
      <c r="M678" s="21"/>
      <c r="N678" s="21"/>
      <c r="O678" s="32"/>
      <c r="P678" s="21"/>
    </row>
    <row r="679" spans="1:16" ht="12" customHeight="1">
      <c r="A679" s="57" t="s">
        <v>492</v>
      </c>
      <c r="B679" s="57"/>
      <c r="C679" s="8" t="s">
        <v>133</v>
      </c>
      <c r="D679" s="9">
        <v>15</v>
      </c>
      <c r="E679" s="9"/>
      <c r="F679" s="9">
        <f t="shared" si="123"/>
        <v>15</v>
      </c>
      <c r="G679" s="9">
        <v>6</v>
      </c>
      <c r="H679" s="9">
        <v>15</v>
      </c>
      <c r="I679" s="17" t="s">
        <v>394</v>
      </c>
      <c r="O679" s="32"/>
    </row>
    <row r="680" spans="1:16" ht="12" customHeight="1">
      <c r="A680" s="57" t="s">
        <v>492</v>
      </c>
      <c r="B680" s="57"/>
      <c r="C680" s="8" t="s">
        <v>134</v>
      </c>
      <c r="D680" s="9">
        <v>760</v>
      </c>
      <c r="E680" s="9"/>
      <c r="F680" s="9">
        <f t="shared" si="123"/>
        <v>760</v>
      </c>
      <c r="G680" s="9">
        <v>270</v>
      </c>
      <c r="H680" s="9">
        <v>350</v>
      </c>
      <c r="I680" s="17" t="s">
        <v>394</v>
      </c>
      <c r="O680" s="32"/>
    </row>
    <row r="681" spans="1:16" ht="12" customHeight="1">
      <c r="A681" s="57" t="s">
        <v>492</v>
      </c>
      <c r="B681" s="57"/>
      <c r="C681" s="8" t="s">
        <v>591</v>
      </c>
      <c r="D681" s="9">
        <v>500</v>
      </c>
      <c r="E681" s="9"/>
      <c r="F681" s="9">
        <f t="shared" si="123"/>
        <v>500</v>
      </c>
      <c r="G681" s="9">
        <v>500</v>
      </c>
      <c r="H681" s="9">
        <v>0</v>
      </c>
      <c r="I681" s="17" t="s">
        <v>394</v>
      </c>
      <c r="O681" s="32"/>
    </row>
    <row r="682" spans="1:16" ht="12" customHeight="1">
      <c r="A682" s="57" t="s">
        <v>492</v>
      </c>
      <c r="B682" s="57"/>
      <c r="C682" s="8" t="s">
        <v>185</v>
      </c>
      <c r="D682" s="9">
        <v>15</v>
      </c>
      <c r="E682" s="9"/>
      <c r="F682" s="9">
        <f t="shared" si="123"/>
        <v>15</v>
      </c>
      <c r="G682" s="9">
        <v>12</v>
      </c>
      <c r="H682" s="9">
        <v>15</v>
      </c>
      <c r="I682" s="17" t="s">
        <v>394</v>
      </c>
      <c r="O682" s="32"/>
    </row>
    <row r="683" spans="1:16" ht="12" customHeight="1">
      <c r="A683" s="57" t="s">
        <v>492</v>
      </c>
      <c r="B683" s="57"/>
      <c r="C683" s="8" t="s">
        <v>450</v>
      </c>
      <c r="D683" s="9">
        <v>500</v>
      </c>
      <c r="E683" s="9"/>
      <c r="F683" s="9">
        <f t="shared" si="123"/>
        <v>500</v>
      </c>
      <c r="G683" s="9"/>
      <c r="H683" s="9">
        <v>500</v>
      </c>
      <c r="I683" s="17" t="s">
        <v>394</v>
      </c>
      <c r="O683" s="32"/>
    </row>
    <row r="684" spans="1:16" ht="12" customHeight="1">
      <c r="A684" s="57" t="s">
        <v>492</v>
      </c>
      <c r="B684" s="57"/>
      <c r="C684" s="8" t="s">
        <v>150</v>
      </c>
      <c r="D684" s="9">
        <v>50</v>
      </c>
      <c r="E684" s="9"/>
      <c r="F684" s="9">
        <f t="shared" si="123"/>
        <v>50</v>
      </c>
      <c r="G684" s="9">
        <v>30</v>
      </c>
      <c r="H684" s="9">
        <v>50</v>
      </c>
      <c r="I684" s="17" t="s">
        <v>394</v>
      </c>
      <c r="O684" s="32"/>
    </row>
    <row r="685" spans="1:16" ht="12" customHeight="1">
      <c r="A685" s="57" t="s">
        <v>404</v>
      </c>
      <c r="B685" s="57"/>
      <c r="C685" s="8" t="s">
        <v>616</v>
      </c>
      <c r="D685" s="9"/>
      <c r="E685" s="9">
        <v>50</v>
      </c>
      <c r="F685" s="9">
        <f t="shared" si="123"/>
        <v>50</v>
      </c>
      <c r="G685" s="9">
        <v>50</v>
      </c>
      <c r="H685" s="9">
        <v>50</v>
      </c>
      <c r="I685" s="17" t="s">
        <v>394</v>
      </c>
      <c r="O685" s="32"/>
    </row>
    <row r="686" spans="1:16" ht="12" customHeight="1">
      <c r="A686" s="57" t="s">
        <v>492</v>
      </c>
      <c r="B686" s="57"/>
      <c r="C686" s="8" t="s">
        <v>229</v>
      </c>
      <c r="D686" s="9">
        <v>30</v>
      </c>
      <c r="E686" s="9"/>
      <c r="F686" s="9">
        <f t="shared" si="123"/>
        <v>30</v>
      </c>
      <c r="G686" s="9"/>
      <c r="H686" s="9">
        <v>30</v>
      </c>
      <c r="I686" s="17" t="s">
        <v>394</v>
      </c>
      <c r="O686" s="32"/>
    </row>
    <row r="687" spans="1:16" ht="12" customHeight="1">
      <c r="A687" s="57" t="s">
        <v>492</v>
      </c>
      <c r="B687" s="57"/>
      <c r="C687" s="8" t="s">
        <v>346</v>
      </c>
      <c r="D687" s="9">
        <v>4500</v>
      </c>
      <c r="E687" s="9"/>
      <c r="F687" s="9">
        <f t="shared" si="123"/>
        <v>4500</v>
      </c>
      <c r="G687" s="9">
        <v>4500</v>
      </c>
      <c r="H687" s="9">
        <v>4500</v>
      </c>
      <c r="I687" s="17" t="s">
        <v>394</v>
      </c>
      <c r="O687" s="32"/>
    </row>
    <row r="688" spans="1:16" ht="12" customHeight="1">
      <c r="A688" s="57" t="s">
        <v>492</v>
      </c>
      <c r="B688" s="57"/>
      <c r="C688" s="8" t="s">
        <v>135</v>
      </c>
      <c r="D688" s="9">
        <v>50</v>
      </c>
      <c r="E688" s="9"/>
      <c r="F688" s="9">
        <f t="shared" si="123"/>
        <v>50</v>
      </c>
      <c r="G688" s="9">
        <v>50</v>
      </c>
      <c r="H688" s="9">
        <v>50</v>
      </c>
      <c r="I688" s="17" t="s">
        <v>394</v>
      </c>
      <c r="O688" s="32"/>
    </row>
    <row r="689" spans="1:15" s="3" customFormat="1">
      <c r="A689" s="58"/>
      <c r="B689" s="58"/>
      <c r="C689" s="13" t="s">
        <v>54</v>
      </c>
      <c r="D689" s="14">
        <f>SUM(D668:D688)</f>
        <v>7925</v>
      </c>
      <c r="E689" s="14">
        <f>SUM(E668:E688)</f>
        <v>50</v>
      </c>
      <c r="F689" s="14">
        <f>SUM(F668:F688)</f>
        <v>7975</v>
      </c>
      <c r="G689" s="14">
        <f>SUM(G668:G688)</f>
        <v>6815</v>
      </c>
      <c r="H689" s="14">
        <f>SUM(H668:H688)</f>
        <v>7030</v>
      </c>
      <c r="I689" s="6"/>
      <c r="O689" s="32"/>
    </row>
    <row r="690" spans="1:15" s="3" customFormat="1">
      <c r="A690" s="55"/>
      <c r="B690" s="55"/>
      <c r="D690" s="6"/>
      <c r="E690" s="6"/>
      <c r="F690" s="6"/>
      <c r="G690" s="6"/>
      <c r="H690" s="6"/>
      <c r="I690" s="6"/>
      <c r="O690" s="32"/>
    </row>
    <row r="691" spans="1:15" s="3" customFormat="1">
      <c r="A691" s="55"/>
      <c r="B691" s="55"/>
      <c r="D691" s="6"/>
      <c r="E691" s="6"/>
      <c r="F691" s="6"/>
      <c r="G691" s="6"/>
      <c r="H691" s="6"/>
      <c r="I691" s="6"/>
      <c r="O691" s="32"/>
    </row>
    <row r="692" spans="1:15" s="3" customFormat="1">
      <c r="A692" s="55"/>
      <c r="B692" s="55"/>
      <c r="D692" s="6"/>
      <c r="E692" s="6"/>
      <c r="F692" s="6"/>
      <c r="G692" s="6"/>
      <c r="H692" s="6"/>
      <c r="I692" s="6"/>
      <c r="O692" s="32"/>
    </row>
    <row r="693" spans="1:15" s="3" customFormat="1">
      <c r="A693" s="55"/>
      <c r="B693" s="55"/>
      <c r="D693" s="6"/>
      <c r="E693" s="6"/>
      <c r="F693" s="6"/>
      <c r="G693" s="6"/>
      <c r="H693" s="6"/>
      <c r="I693" s="6"/>
      <c r="O693" s="32"/>
    </row>
    <row r="694" spans="1:15" s="3" customFormat="1">
      <c r="A694" s="55"/>
      <c r="B694" s="55"/>
      <c r="D694" s="6"/>
      <c r="E694" s="6"/>
      <c r="F694" s="6"/>
      <c r="G694" s="6"/>
      <c r="H694" s="6"/>
      <c r="I694" s="6"/>
      <c r="O694" s="32"/>
    </row>
    <row r="695" spans="1:15" s="3" customFormat="1">
      <c r="A695" s="55"/>
      <c r="B695" s="55"/>
      <c r="D695" s="6"/>
      <c r="E695" s="6"/>
      <c r="F695" s="6"/>
      <c r="G695" s="6"/>
      <c r="H695" s="6"/>
      <c r="I695" s="6"/>
      <c r="O695" s="32"/>
    </row>
    <row r="696" spans="1:15" s="3" customFormat="1">
      <c r="A696" s="55"/>
      <c r="B696" s="55"/>
      <c r="D696" s="6"/>
      <c r="E696" s="6"/>
      <c r="F696" s="6"/>
      <c r="G696" s="6"/>
      <c r="H696" s="6"/>
      <c r="I696" s="6"/>
      <c r="O696" s="32"/>
    </row>
    <row r="697" spans="1:15" s="3" customFormat="1">
      <c r="A697" s="55"/>
      <c r="B697" s="55"/>
      <c r="D697" s="6"/>
      <c r="E697" s="6"/>
      <c r="F697" s="6"/>
      <c r="G697" s="6"/>
      <c r="H697" s="6"/>
      <c r="I697" s="6"/>
      <c r="O697" s="32"/>
    </row>
    <row r="698" spans="1:15" s="1" customFormat="1" ht="35.25" customHeight="1">
      <c r="A698" s="54"/>
      <c r="B698" s="54"/>
      <c r="D698" s="41" t="s">
        <v>599</v>
      </c>
      <c r="E698" s="41" t="s">
        <v>600</v>
      </c>
      <c r="F698" s="41" t="s">
        <v>601</v>
      </c>
      <c r="G698" s="41" t="s">
        <v>602</v>
      </c>
      <c r="H698" s="41" t="s">
        <v>653</v>
      </c>
      <c r="I698" s="110"/>
      <c r="K698" s="3"/>
      <c r="L698" s="3"/>
      <c r="M698" s="3"/>
      <c r="N698" s="2"/>
    </row>
    <row r="699" spans="1:15" s="73" customFormat="1" ht="12" customHeight="1">
      <c r="A699" s="72" t="s">
        <v>542</v>
      </c>
      <c r="B699" s="72"/>
      <c r="D699" s="74"/>
      <c r="E699" s="74"/>
      <c r="F699" s="74"/>
      <c r="G699" s="74"/>
      <c r="H699" s="74"/>
      <c r="I699" s="74"/>
      <c r="O699" s="75"/>
    </row>
    <row r="700" spans="1:15" ht="12" customHeight="1">
      <c r="A700" s="54" t="s">
        <v>269</v>
      </c>
      <c r="B700" s="54"/>
      <c r="C700" s="1"/>
      <c r="O700" s="32"/>
    </row>
    <row r="701" spans="1:15" s="36" customFormat="1">
      <c r="A701" s="62" t="s">
        <v>53</v>
      </c>
      <c r="B701" s="62"/>
      <c r="C701" s="44"/>
      <c r="D701" s="51"/>
      <c r="E701" s="51"/>
      <c r="F701" s="51"/>
      <c r="G701" s="51"/>
      <c r="H701" s="51"/>
      <c r="I701" s="51"/>
      <c r="L701" s="48"/>
    </row>
    <row r="702" spans="1:15" s="36" customFormat="1">
      <c r="A702" s="63" t="s">
        <v>527</v>
      </c>
      <c r="B702" s="63" t="s">
        <v>252</v>
      </c>
      <c r="C702" s="47" t="s">
        <v>168</v>
      </c>
      <c r="D702" s="38">
        <v>1223</v>
      </c>
      <c r="E702" s="38">
        <v>-245</v>
      </c>
      <c r="F702" s="38">
        <f>SUM(D702:E702)</f>
        <v>978</v>
      </c>
      <c r="G702" s="38">
        <v>978</v>
      </c>
      <c r="H702" s="38">
        <v>0</v>
      </c>
      <c r="I702" s="17" t="s">
        <v>394</v>
      </c>
      <c r="L702" s="48"/>
    </row>
    <row r="703" spans="1:15" s="36" customFormat="1">
      <c r="A703" s="63" t="s">
        <v>345</v>
      </c>
      <c r="B703" s="63" t="s">
        <v>345</v>
      </c>
      <c r="C703" s="47" t="s">
        <v>533</v>
      </c>
      <c r="D703" s="38">
        <v>15</v>
      </c>
      <c r="E703" s="38"/>
      <c r="F703" s="38">
        <f t="shared" ref="F703:F706" si="124">SUM(D703:E703)</f>
        <v>15</v>
      </c>
      <c r="G703" s="38">
        <v>13</v>
      </c>
      <c r="H703" s="38">
        <v>0</v>
      </c>
      <c r="I703" s="17" t="s">
        <v>394</v>
      </c>
      <c r="L703" s="48"/>
    </row>
    <row r="704" spans="1:15" s="36" customFormat="1">
      <c r="A704" s="63" t="s">
        <v>428</v>
      </c>
      <c r="B704" s="63" t="s">
        <v>428</v>
      </c>
      <c r="C704" s="47" t="s">
        <v>651</v>
      </c>
      <c r="D704" s="38">
        <v>30</v>
      </c>
      <c r="E704" s="38"/>
      <c r="F704" s="38">
        <f t="shared" si="124"/>
        <v>30</v>
      </c>
      <c r="G704" s="38">
        <v>30</v>
      </c>
      <c r="H704" s="38">
        <v>0</v>
      </c>
      <c r="I704" s="17" t="s">
        <v>394</v>
      </c>
      <c r="L704" s="48"/>
    </row>
    <row r="705" spans="1:15" s="36" customFormat="1">
      <c r="A705" s="63" t="s">
        <v>253</v>
      </c>
      <c r="B705" s="63" t="s">
        <v>253</v>
      </c>
      <c r="C705" s="47" t="s">
        <v>98</v>
      </c>
      <c r="D705" s="38">
        <v>123</v>
      </c>
      <c r="E705" s="38">
        <v>-25</v>
      </c>
      <c r="F705" s="38">
        <f t="shared" si="124"/>
        <v>98</v>
      </c>
      <c r="G705" s="38">
        <v>98</v>
      </c>
      <c r="H705" s="38">
        <v>0</v>
      </c>
      <c r="I705" s="17" t="s">
        <v>394</v>
      </c>
      <c r="J705" s="46"/>
      <c r="L705" s="48"/>
    </row>
    <row r="706" spans="1:15" s="36" customFormat="1">
      <c r="A706" s="63" t="s">
        <v>363</v>
      </c>
      <c r="B706" s="63"/>
      <c r="C706" s="47" t="s">
        <v>364</v>
      </c>
      <c r="D706" s="38">
        <v>50</v>
      </c>
      <c r="E706" s="38"/>
      <c r="F706" s="38">
        <f t="shared" si="124"/>
        <v>50</v>
      </c>
      <c r="G706" s="38">
        <v>42</v>
      </c>
      <c r="H706" s="38">
        <v>0</v>
      </c>
      <c r="I706" s="17" t="s">
        <v>394</v>
      </c>
      <c r="J706" s="46"/>
      <c r="L706" s="48"/>
    </row>
    <row r="707" spans="1:15" s="44" customFormat="1">
      <c r="A707" s="64"/>
      <c r="B707" s="64"/>
      <c r="C707" s="49" t="s">
        <v>54</v>
      </c>
      <c r="D707" s="50">
        <f t="shared" ref="D707:F707" si="125">SUM(D702:D706)</f>
        <v>1441</v>
      </c>
      <c r="E707" s="50">
        <f t="shared" si="125"/>
        <v>-270</v>
      </c>
      <c r="F707" s="50">
        <f t="shared" si="125"/>
        <v>1171</v>
      </c>
      <c r="G707" s="50">
        <f>SUM(G702:G706)</f>
        <v>1161</v>
      </c>
      <c r="H707" s="50">
        <f>SUM(H702:H706)</f>
        <v>0</v>
      </c>
      <c r="I707" s="51"/>
      <c r="L707" s="48"/>
    </row>
    <row r="708" spans="1:15" s="44" customFormat="1">
      <c r="A708" s="62"/>
      <c r="B708" s="62"/>
      <c r="D708" s="51"/>
      <c r="E708" s="51"/>
      <c r="F708" s="51"/>
      <c r="G708" s="51"/>
      <c r="H708" s="51"/>
      <c r="I708" s="51"/>
      <c r="L708" s="48"/>
    </row>
    <row r="709" spans="1:15" s="44" customFormat="1">
      <c r="A709" s="62"/>
      <c r="B709" s="62"/>
      <c r="D709" s="51"/>
      <c r="E709" s="51"/>
      <c r="F709" s="51"/>
      <c r="G709" s="51"/>
      <c r="H709" s="51"/>
      <c r="I709" s="51"/>
      <c r="L709" s="48"/>
    </row>
    <row r="710" spans="1:15" s="73" customFormat="1" ht="12" customHeight="1">
      <c r="A710" s="72" t="s">
        <v>542</v>
      </c>
      <c r="B710" s="72"/>
      <c r="D710" s="74"/>
      <c r="E710" s="74"/>
      <c r="F710" s="74"/>
      <c r="G710" s="74"/>
      <c r="H710" s="74"/>
      <c r="I710" s="74"/>
      <c r="O710" s="75"/>
    </row>
    <row r="711" spans="1:15" ht="12" customHeight="1">
      <c r="A711" s="54" t="s">
        <v>269</v>
      </c>
      <c r="B711" s="54"/>
      <c r="C711" s="1"/>
      <c r="O711" s="32"/>
    </row>
    <row r="712" spans="1:15" ht="12" customHeight="1">
      <c r="A712" s="55" t="s">
        <v>51</v>
      </c>
      <c r="B712" s="55"/>
      <c r="C712" s="3"/>
      <c r="O712" s="32"/>
    </row>
    <row r="713" spans="1:15" ht="12" customHeight="1">
      <c r="A713" s="57" t="s">
        <v>503</v>
      </c>
      <c r="B713" s="57" t="s">
        <v>405</v>
      </c>
      <c r="C713" s="8" t="s">
        <v>97</v>
      </c>
      <c r="D713" s="9">
        <v>180</v>
      </c>
      <c r="E713" s="9"/>
      <c r="F713" s="9">
        <f>SUM(D713:E713)</f>
        <v>180</v>
      </c>
      <c r="G713" s="9">
        <v>179</v>
      </c>
      <c r="H713" s="9">
        <v>0</v>
      </c>
      <c r="I713" s="17" t="s">
        <v>394</v>
      </c>
      <c r="J713" s="12" t="s">
        <v>571</v>
      </c>
      <c r="K713" s="12"/>
      <c r="O713" s="32"/>
    </row>
    <row r="714" spans="1:15" s="3" customFormat="1" ht="12" customHeight="1">
      <c r="A714" s="58"/>
      <c r="B714" s="58"/>
      <c r="C714" s="13" t="s">
        <v>63</v>
      </c>
      <c r="D714" s="14">
        <f t="shared" ref="D714:F714" si="126">SUM(D713:D713)</f>
        <v>180</v>
      </c>
      <c r="E714" s="14">
        <f t="shared" si="126"/>
        <v>0</v>
      </c>
      <c r="F714" s="14">
        <f t="shared" si="126"/>
        <v>180</v>
      </c>
      <c r="G714" s="14">
        <f t="shared" ref="G714:H714" si="127">SUM(G713:G713)</f>
        <v>179</v>
      </c>
      <c r="H714" s="14">
        <f t="shared" si="127"/>
        <v>0</v>
      </c>
      <c r="I714" s="6"/>
      <c r="O714" s="32"/>
    </row>
    <row r="715" spans="1:15" s="3" customFormat="1" ht="12" customHeight="1">
      <c r="A715" s="55"/>
      <c r="B715" s="55"/>
      <c r="D715" s="6"/>
      <c r="E715" s="6"/>
      <c r="F715" s="6"/>
      <c r="G715" s="6"/>
      <c r="H715" s="6"/>
      <c r="I715" s="6"/>
      <c r="O715" s="32"/>
    </row>
    <row r="716" spans="1:15" s="3" customFormat="1" ht="12" customHeight="1">
      <c r="A716" s="55"/>
      <c r="B716" s="55"/>
      <c r="D716" s="6"/>
      <c r="E716" s="6"/>
      <c r="F716" s="6"/>
      <c r="G716" s="6"/>
      <c r="H716" s="6"/>
      <c r="I716" s="6"/>
      <c r="O716" s="32"/>
    </row>
    <row r="717" spans="1:15" s="73" customFormat="1" ht="12" customHeight="1">
      <c r="A717" s="72" t="s">
        <v>615</v>
      </c>
      <c r="B717" s="72"/>
      <c r="D717" s="74"/>
      <c r="E717" s="74"/>
      <c r="F717" s="74"/>
      <c r="G717" s="74"/>
      <c r="H717" s="74"/>
      <c r="I717" s="74"/>
      <c r="O717" s="75"/>
    </row>
    <row r="718" spans="1:15" ht="12" customHeight="1">
      <c r="A718" s="54" t="s">
        <v>269</v>
      </c>
      <c r="B718" s="54"/>
      <c r="C718" s="1"/>
      <c r="O718" s="32"/>
    </row>
    <row r="719" spans="1:15" s="36" customFormat="1">
      <c r="A719" s="62" t="s">
        <v>53</v>
      </c>
      <c r="B719" s="62"/>
      <c r="C719" s="44"/>
      <c r="D719" s="51"/>
      <c r="E719" s="51"/>
      <c r="F719" s="51"/>
      <c r="G719" s="51"/>
      <c r="H719" s="51"/>
      <c r="I719" s="51"/>
      <c r="L719" s="48"/>
    </row>
    <row r="720" spans="1:15" s="36" customFormat="1">
      <c r="A720" s="63" t="s">
        <v>527</v>
      </c>
      <c r="B720" s="63" t="s">
        <v>252</v>
      </c>
      <c r="C720" s="47" t="s">
        <v>168</v>
      </c>
      <c r="D720" s="38">
        <v>3669</v>
      </c>
      <c r="E720" s="38">
        <v>-393</v>
      </c>
      <c r="F720" s="38">
        <f>SUM(D720:E720)</f>
        <v>3276</v>
      </c>
      <c r="G720" s="38">
        <v>3621</v>
      </c>
      <c r="H720" s="38">
        <v>1223</v>
      </c>
      <c r="I720" s="17" t="s">
        <v>394</v>
      </c>
      <c r="L720" s="48"/>
    </row>
    <row r="721" spans="1:15" s="36" customFormat="1">
      <c r="A721" s="63" t="s">
        <v>345</v>
      </c>
      <c r="B721" s="63" t="s">
        <v>345</v>
      </c>
      <c r="C721" s="47" t="s">
        <v>533</v>
      </c>
      <c r="D721" s="38">
        <v>0</v>
      </c>
      <c r="E721" s="38">
        <v>100</v>
      </c>
      <c r="F721" s="38">
        <f t="shared" ref="F721:F727" si="128">SUM(D721:E721)</f>
        <v>100</v>
      </c>
      <c r="G721" s="38">
        <v>120</v>
      </c>
      <c r="H721" s="38">
        <v>50</v>
      </c>
      <c r="I721" s="17" t="s">
        <v>394</v>
      </c>
      <c r="L721" s="48"/>
    </row>
    <row r="722" spans="1:15" s="36" customFormat="1">
      <c r="A722" s="63" t="s">
        <v>428</v>
      </c>
      <c r="B722" s="63" t="s">
        <v>428</v>
      </c>
      <c r="C722" s="47" t="s">
        <v>167</v>
      </c>
      <c r="D722" s="38">
        <v>0</v>
      </c>
      <c r="E722" s="38"/>
      <c r="F722" s="38">
        <f t="shared" si="128"/>
        <v>0</v>
      </c>
      <c r="G722" s="38">
        <v>38</v>
      </c>
      <c r="H722" s="38">
        <v>30</v>
      </c>
      <c r="I722" s="17" t="s">
        <v>394</v>
      </c>
      <c r="L722" s="48"/>
    </row>
    <row r="723" spans="1:15" s="36" customFormat="1">
      <c r="A723" s="63" t="s">
        <v>253</v>
      </c>
      <c r="B723" s="63" t="s">
        <v>253</v>
      </c>
      <c r="C723" s="47" t="s">
        <v>98</v>
      </c>
      <c r="D723" s="38">
        <v>358</v>
      </c>
      <c r="E723" s="38">
        <v>-58</v>
      </c>
      <c r="F723" s="38">
        <f t="shared" si="128"/>
        <v>300</v>
      </c>
      <c r="G723" s="38">
        <v>344</v>
      </c>
      <c r="H723" s="38">
        <v>116</v>
      </c>
      <c r="I723" s="17" t="s">
        <v>394</v>
      </c>
      <c r="J723" s="46"/>
      <c r="L723" s="48"/>
    </row>
    <row r="724" spans="1:15" s="36" customFormat="1">
      <c r="A724" s="63" t="s">
        <v>363</v>
      </c>
      <c r="B724" s="63"/>
      <c r="C724" s="47" t="s">
        <v>364</v>
      </c>
      <c r="D724" s="38">
        <v>0</v>
      </c>
      <c r="E724" s="38"/>
      <c r="F724" s="38">
        <f t="shared" si="128"/>
        <v>0</v>
      </c>
      <c r="G724" s="38"/>
      <c r="H724" s="38">
        <v>0</v>
      </c>
      <c r="I724" s="17" t="s">
        <v>394</v>
      </c>
      <c r="J724" s="46"/>
      <c r="L724" s="48"/>
    </row>
    <row r="725" spans="1:15" s="36" customFormat="1">
      <c r="A725" s="63" t="s">
        <v>612</v>
      </c>
      <c r="B725" s="63"/>
      <c r="C725" s="47" t="s">
        <v>67</v>
      </c>
      <c r="D725" s="38"/>
      <c r="E725" s="38">
        <v>204</v>
      </c>
      <c r="F725" s="38">
        <f t="shared" si="128"/>
        <v>204</v>
      </c>
      <c r="G725" s="38">
        <v>361</v>
      </c>
      <c r="H725" s="38">
        <v>0</v>
      </c>
      <c r="I725" s="17" t="s">
        <v>394</v>
      </c>
      <c r="J725" s="46"/>
      <c r="L725" s="48"/>
    </row>
    <row r="726" spans="1:15" s="36" customFormat="1">
      <c r="A726" s="63" t="s">
        <v>612</v>
      </c>
      <c r="B726" s="63"/>
      <c r="C726" s="47" t="s">
        <v>84</v>
      </c>
      <c r="D726" s="38"/>
      <c r="E726" s="38">
        <v>163</v>
      </c>
      <c r="F726" s="38">
        <f t="shared" si="128"/>
        <v>163</v>
      </c>
      <c r="G726" s="38">
        <v>157</v>
      </c>
      <c r="H726" s="38">
        <v>0</v>
      </c>
      <c r="I726" s="17" t="s">
        <v>394</v>
      </c>
      <c r="J726" s="46"/>
      <c r="L726" s="48"/>
    </row>
    <row r="727" spans="1:15" s="36" customFormat="1">
      <c r="A727" s="63" t="s">
        <v>613</v>
      </c>
      <c r="B727" s="63"/>
      <c r="C727" s="47" t="s">
        <v>92</v>
      </c>
      <c r="D727" s="38"/>
      <c r="E727" s="38">
        <v>99</v>
      </c>
      <c r="F727" s="38">
        <f t="shared" si="128"/>
        <v>99</v>
      </c>
      <c r="G727" s="38">
        <v>97</v>
      </c>
      <c r="H727" s="38">
        <v>0</v>
      </c>
      <c r="I727" s="17" t="s">
        <v>394</v>
      </c>
      <c r="J727" s="46"/>
      <c r="L727" s="48"/>
    </row>
    <row r="728" spans="1:15" s="44" customFormat="1">
      <c r="A728" s="64"/>
      <c r="B728" s="64"/>
      <c r="C728" s="49" t="s">
        <v>54</v>
      </c>
      <c r="D728" s="50">
        <f t="shared" ref="D728:F728" si="129">SUM(D720:D727)</f>
        <v>4027</v>
      </c>
      <c r="E728" s="50">
        <f t="shared" si="129"/>
        <v>115</v>
      </c>
      <c r="F728" s="50">
        <f t="shared" si="129"/>
        <v>4142</v>
      </c>
      <c r="G728" s="50">
        <f>SUM(G720:G727)</f>
        <v>4738</v>
      </c>
      <c r="H728" s="50">
        <f>SUM(H720:H727)</f>
        <v>1419</v>
      </c>
      <c r="I728" s="51"/>
      <c r="L728" s="48"/>
    </row>
    <row r="729" spans="1:15" s="44" customFormat="1">
      <c r="A729" s="62"/>
      <c r="B729" s="62"/>
      <c r="D729" s="51"/>
      <c r="E729" s="51"/>
      <c r="F729" s="51"/>
      <c r="G729" s="51"/>
      <c r="H729" s="51"/>
      <c r="I729" s="51"/>
      <c r="L729" s="48"/>
    </row>
    <row r="730" spans="1:15" s="44" customFormat="1">
      <c r="A730" s="62"/>
      <c r="B730" s="62"/>
      <c r="D730" s="51"/>
      <c r="E730" s="51"/>
      <c r="F730" s="51"/>
      <c r="G730" s="51"/>
      <c r="H730" s="51"/>
      <c r="I730" s="51"/>
      <c r="L730" s="48"/>
    </row>
    <row r="731" spans="1:15" s="73" customFormat="1" ht="12" customHeight="1">
      <c r="A731" s="72" t="s">
        <v>615</v>
      </c>
      <c r="B731" s="72"/>
      <c r="D731" s="74"/>
      <c r="E731" s="74"/>
      <c r="F731" s="74"/>
      <c r="G731" s="74"/>
      <c r="H731" s="74"/>
      <c r="I731" s="74"/>
      <c r="O731" s="75"/>
    </row>
    <row r="732" spans="1:15" ht="12" customHeight="1">
      <c r="A732" s="54" t="s">
        <v>269</v>
      </c>
      <c r="B732" s="54"/>
      <c r="C732" s="1"/>
      <c r="O732" s="32"/>
    </row>
    <row r="733" spans="1:15" ht="12" customHeight="1">
      <c r="A733" s="55" t="s">
        <v>51</v>
      </c>
      <c r="B733" s="55"/>
      <c r="C733" s="3"/>
      <c r="O733" s="32"/>
    </row>
    <row r="734" spans="1:15" ht="12" customHeight="1">
      <c r="A734" s="57" t="s">
        <v>503</v>
      </c>
      <c r="B734" s="57" t="s">
        <v>405</v>
      </c>
      <c r="C734" s="8" t="s">
        <v>97</v>
      </c>
      <c r="D734" s="9">
        <v>3624</v>
      </c>
      <c r="E734" s="9">
        <v>447</v>
      </c>
      <c r="F734" s="9">
        <f>SUM(D734:E734)</f>
        <v>4071</v>
      </c>
      <c r="G734" s="9">
        <v>4485</v>
      </c>
      <c r="H734" s="9">
        <v>1339</v>
      </c>
      <c r="I734" s="17" t="s">
        <v>394</v>
      </c>
      <c r="J734" s="12"/>
      <c r="K734" s="12"/>
      <c r="O734" s="32"/>
    </row>
    <row r="735" spans="1:15" s="3" customFormat="1" ht="12" customHeight="1">
      <c r="A735" s="58"/>
      <c r="B735" s="58"/>
      <c r="C735" s="13" t="s">
        <v>63</v>
      </c>
      <c r="D735" s="14">
        <f t="shared" ref="D735:F735" si="130">SUM(D734:D734)</f>
        <v>3624</v>
      </c>
      <c r="E735" s="14">
        <f t="shared" si="130"/>
        <v>447</v>
      </c>
      <c r="F735" s="14">
        <f t="shared" si="130"/>
        <v>4071</v>
      </c>
      <c r="G735" s="14">
        <f t="shared" ref="G735:H735" si="131">SUM(G734:G734)</f>
        <v>4485</v>
      </c>
      <c r="H735" s="14">
        <f t="shared" si="131"/>
        <v>1339</v>
      </c>
      <c r="I735" s="6"/>
      <c r="O735" s="32"/>
    </row>
    <row r="736" spans="1:15" s="3" customFormat="1" ht="12" customHeight="1">
      <c r="A736" s="55"/>
      <c r="B736" s="55"/>
      <c r="D736" s="6"/>
      <c r="E736" s="6"/>
      <c r="F736" s="6"/>
      <c r="G736" s="6"/>
      <c r="H736" s="6"/>
      <c r="I736" s="6"/>
      <c r="O736" s="32"/>
    </row>
    <row r="737" spans="1:16" s="3" customFormat="1" ht="12" customHeight="1">
      <c r="A737" s="55"/>
      <c r="B737" s="55"/>
      <c r="D737" s="6"/>
      <c r="E737" s="6"/>
      <c r="F737" s="6"/>
      <c r="G737" s="6"/>
      <c r="H737" s="6"/>
      <c r="I737" s="6"/>
      <c r="O737" s="32"/>
    </row>
    <row r="738" spans="1:16" s="73" customFormat="1" ht="12" customHeight="1">
      <c r="A738" s="72" t="s">
        <v>282</v>
      </c>
      <c r="B738" s="72"/>
      <c r="D738" s="74"/>
      <c r="E738" s="74"/>
      <c r="F738" s="74"/>
      <c r="G738" s="74"/>
      <c r="H738" s="74"/>
      <c r="I738" s="74"/>
      <c r="O738" s="75"/>
    </row>
    <row r="739" spans="1:16" s="73" customFormat="1" ht="12" customHeight="1">
      <c r="A739" s="72" t="s">
        <v>283</v>
      </c>
      <c r="B739" s="72"/>
      <c r="D739" s="74"/>
      <c r="E739" s="74"/>
      <c r="F739" s="74"/>
      <c r="G739" s="74"/>
      <c r="H739" s="74"/>
      <c r="I739" s="74"/>
      <c r="O739" s="75"/>
    </row>
    <row r="740" spans="1:16" s="18" customFormat="1" ht="12" customHeight="1">
      <c r="A740" s="65" t="s">
        <v>53</v>
      </c>
      <c r="B740" s="65"/>
      <c r="D740" s="19"/>
      <c r="E740" s="19"/>
      <c r="F740" s="19"/>
      <c r="G740" s="19"/>
      <c r="H740" s="19"/>
      <c r="I740" s="19"/>
      <c r="L740" s="10"/>
      <c r="O740" s="32"/>
    </row>
    <row r="741" spans="1:16" ht="11.1" customHeight="1">
      <c r="A741" s="57" t="s">
        <v>260</v>
      </c>
      <c r="B741" s="57" t="s">
        <v>260</v>
      </c>
      <c r="C741" s="8" t="s">
        <v>236</v>
      </c>
      <c r="D741" s="9">
        <v>600</v>
      </c>
      <c r="E741" s="9"/>
      <c r="F741" s="9">
        <f>SUM(D741:E741)</f>
        <v>600</v>
      </c>
      <c r="G741" s="9">
        <v>705</v>
      </c>
      <c r="H741" s="9">
        <v>700</v>
      </c>
      <c r="I741" s="17" t="s">
        <v>394</v>
      </c>
      <c r="K741" s="21"/>
      <c r="L741" s="22"/>
      <c r="M741" s="2"/>
      <c r="N741" s="22"/>
      <c r="O741" s="32"/>
      <c r="P741" s="22"/>
    </row>
    <row r="742" spans="1:16" ht="11.1" customHeight="1">
      <c r="A742" s="57" t="s">
        <v>398</v>
      </c>
      <c r="B742" s="57" t="s">
        <v>398</v>
      </c>
      <c r="C742" s="8" t="s">
        <v>319</v>
      </c>
      <c r="D742" s="9">
        <v>162</v>
      </c>
      <c r="E742" s="9"/>
      <c r="F742" s="9">
        <f t="shared" ref="F742:F771" si="132">SUM(D742:E742)</f>
        <v>162</v>
      </c>
      <c r="G742" s="9">
        <v>66</v>
      </c>
      <c r="H742" s="9">
        <v>189</v>
      </c>
      <c r="I742" s="17" t="s">
        <v>394</v>
      </c>
      <c r="K742" s="21"/>
      <c r="L742" s="22"/>
      <c r="M742" s="2"/>
      <c r="N742" s="22"/>
      <c r="O742" s="32"/>
      <c r="P742" s="22"/>
    </row>
    <row r="743" spans="1:16" ht="11.1" customHeight="1">
      <c r="A743" s="57" t="s">
        <v>492</v>
      </c>
      <c r="B743" s="57" t="s">
        <v>404</v>
      </c>
      <c r="C743" s="8" t="s">
        <v>472</v>
      </c>
      <c r="D743" s="9">
        <v>200</v>
      </c>
      <c r="E743" s="9"/>
      <c r="F743" s="9">
        <f t="shared" si="132"/>
        <v>200</v>
      </c>
      <c r="G743" s="9">
        <v>200</v>
      </c>
      <c r="H743" s="9">
        <v>0</v>
      </c>
      <c r="I743" s="17" t="s">
        <v>394</v>
      </c>
      <c r="K743" s="21"/>
      <c r="L743" s="22"/>
      <c r="M743" s="2"/>
      <c r="N743" s="22"/>
      <c r="O743" s="32"/>
      <c r="P743" s="22"/>
    </row>
    <row r="744" spans="1:16" ht="11.1" customHeight="1">
      <c r="A744" s="57" t="s">
        <v>260</v>
      </c>
      <c r="B744" s="57" t="s">
        <v>260</v>
      </c>
      <c r="C744" s="8" t="s">
        <v>241</v>
      </c>
      <c r="D744" s="9">
        <v>200</v>
      </c>
      <c r="E744" s="9"/>
      <c r="F744" s="9">
        <f t="shared" si="132"/>
        <v>200</v>
      </c>
      <c r="G744" s="9"/>
      <c r="H744" s="9">
        <v>200</v>
      </c>
      <c r="I744" s="17" t="s">
        <v>394</v>
      </c>
      <c r="K744" s="21"/>
      <c r="L744" s="22"/>
      <c r="M744" s="2"/>
      <c r="N744" s="22"/>
      <c r="O744" s="32"/>
      <c r="P744" s="22"/>
    </row>
    <row r="745" spans="1:16" ht="11.1" customHeight="1">
      <c r="A745" s="57" t="s">
        <v>398</v>
      </c>
      <c r="B745" s="57" t="s">
        <v>398</v>
      </c>
      <c r="C745" s="8" t="s">
        <v>320</v>
      </c>
      <c r="D745" s="9">
        <v>54</v>
      </c>
      <c r="E745" s="9"/>
      <c r="F745" s="9">
        <f t="shared" si="132"/>
        <v>54</v>
      </c>
      <c r="G745" s="9"/>
      <c r="H745" s="9">
        <v>54</v>
      </c>
      <c r="I745" s="17" t="s">
        <v>394</v>
      </c>
      <c r="K745" s="21"/>
      <c r="L745" s="22"/>
      <c r="M745" s="2"/>
      <c r="N745" s="22"/>
      <c r="O745" s="32"/>
      <c r="P745" s="22"/>
    </row>
    <row r="746" spans="1:16" ht="11.1" customHeight="1">
      <c r="A746" s="57" t="s">
        <v>260</v>
      </c>
      <c r="B746" s="57" t="s">
        <v>260</v>
      </c>
      <c r="C746" s="8" t="s">
        <v>306</v>
      </c>
      <c r="D746" s="9">
        <v>1500</v>
      </c>
      <c r="E746" s="9"/>
      <c r="F746" s="9">
        <f t="shared" si="132"/>
        <v>1500</v>
      </c>
      <c r="G746" s="9">
        <v>1252</v>
      </c>
      <c r="H746" s="9">
        <v>1900</v>
      </c>
      <c r="I746" s="17" t="s">
        <v>394</v>
      </c>
      <c r="K746" s="21"/>
      <c r="L746" s="22"/>
      <c r="M746" s="2"/>
      <c r="N746" s="22"/>
      <c r="O746" s="32"/>
      <c r="P746" s="22"/>
    </row>
    <row r="747" spans="1:16" ht="11.1" customHeight="1">
      <c r="A747" s="57" t="s">
        <v>260</v>
      </c>
      <c r="B747" s="57"/>
      <c r="C747" s="8" t="s">
        <v>307</v>
      </c>
      <c r="D747" s="9">
        <v>600</v>
      </c>
      <c r="E747" s="9"/>
      <c r="F747" s="9">
        <f t="shared" si="132"/>
        <v>600</v>
      </c>
      <c r="G747" s="9">
        <v>527</v>
      </c>
      <c r="H747" s="9">
        <v>700</v>
      </c>
      <c r="I747" s="17" t="s">
        <v>394</v>
      </c>
      <c r="K747" s="21"/>
      <c r="L747" s="22"/>
      <c r="M747" s="2"/>
      <c r="N747" s="22"/>
      <c r="O747" s="32"/>
      <c r="P747" s="22"/>
    </row>
    <row r="748" spans="1:16" ht="11.1" customHeight="1">
      <c r="A748" s="57" t="s">
        <v>260</v>
      </c>
      <c r="B748" s="57"/>
      <c r="C748" s="8" t="s">
        <v>371</v>
      </c>
      <c r="D748" s="9">
        <v>400</v>
      </c>
      <c r="E748" s="9"/>
      <c r="F748" s="9">
        <f t="shared" si="132"/>
        <v>400</v>
      </c>
      <c r="G748" s="9">
        <v>472</v>
      </c>
      <c r="H748" s="9">
        <v>3000</v>
      </c>
      <c r="I748" s="17" t="s">
        <v>394</v>
      </c>
      <c r="K748" s="21"/>
      <c r="L748" s="22"/>
      <c r="M748" s="2"/>
      <c r="N748" s="22"/>
      <c r="O748" s="32"/>
      <c r="P748" s="22"/>
    </row>
    <row r="749" spans="1:16" ht="11.1" customHeight="1">
      <c r="A749" s="57" t="s">
        <v>398</v>
      </c>
      <c r="B749" s="57" t="s">
        <v>398</v>
      </c>
      <c r="C749" s="8" t="s">
        <v>308</v>
      </c>
      <c r="D749" s="9">
        <v>675</v>
      </c>
      <c r="E749" s="9"/>
      <c r="F749" s="9">
        <f t="shared" si="132"/>
        <v>675</v>
      </c>
      <c r="G749" s="9">
        <v>291</v>
      </c>
      <c r="H749" s="9">
        <v>1512</v>
      </c>
      <c r="I749" s="17" t="s">
        <v>394</v>
      </c>
      <c r="K749" s="21"/>
      <c r="L749" s="22"/>
      <c r="M749" s="2"/>
      <c r="N749" s="22"/>
      <c r="O749" s="32"/>
      <c r="P749" s="22"/>
    </row>
    <row r="750" spans="1:16" ht="11.1" customHeight="1">
      <c r="A750" s="57" t="s">
        <v>407</v>
      </c>
      <c r="B750" s="57" t="s">
        <v>407</v>
      </c>
      <c r="C750" s="8" t="s">
        <v>309</v>
      </c>
      <c r="D750" s="9">
        <v>50</v>
      </c>
      <c r="E750" s="9"/>
      <c r="F750" s="9">
        <f t="shared" si="132"/>
        <v>50</v>
      </c>
      <c r="G750" s="9"/>
      <c r="H750" s="9">
        <v>50</v>
      </c>
      <c r="I750" s="17" t="s">
        <v>394</v>
      </c>
      <c r="K750" s="21"/>
      <c r="L750" s="22"/>
      <c r="M750" s="2"/>
      <c r="N750" s="22"/>
      <c r="O750" s="32"/>
      <c r="P750" s="22"/>
    </row>
    <row r="751" spans="1:16" ht="12" customHeight="1">
      <c r="A751" s="57" t="s">
        <v>398</v>
      </c>
      <c r="B751" s="57" t="s">
        <v>398</v>
      </c>
      <c r="C751" s="8" t="s">
        <v>310</v>
      </c>
      <c r="D751" s="9">
        <v>14</v>
      </c>
      <c r="E751" s="9"/>
      <c r="F751" s="9">
        <f t="shared" si="132"/>
        <v>14</v>
      </c>
      <c r="G751" s="9"/>
      <c r="H751" s="9">
        <v>14</v>
      </c>
      <c r="I751" s="17" t="s">
        <v>394</v>
      </c>
      <c r="K751" s="21"/>
      <c r="L751" s="22"/>
      <c r="M751" s="2"/>
      <c r="N751" s="22"/>
      <c r="O751" s="32"/>
      <c r="P751" s="22"/>
    </row>
    <row r="752" spans="1:16" ht="11.1" customHeight="1">
      <c r="A752" s="57" t="s">
        <v>260</v>
      </c>
      <c r="B752" s="57" t="s">
        <v>260</v>
      </c>
      <c r="C752" s="8" t="s">
        <v>311</v>
      </c>
      <c r="D752" s="9">
        <v>400</v>
      </c>
      <c r="E752" s="9"/>
      <c r="F752" s="9">
        <f t="shared" si="132"/>
        <v>400</v>
      </c>
      <c r="G752" s="9">
        <v>354</v>
      </c>
      <c r="H752" s="9">
        <v>450</v>
      </c>
      <c r="I752" s="17" t="s">
        <v>394</v>
      </c>
      <c r="K752" s="21"/>
      <c r="L752" s="22"/>
      <c r="M752" s="2"/>
      <c r="N752" s="22"/>
      <c r="O752" s="32"/>
      <c r="P752" s="22"/>
    </row>
    <row r="753" spans="1:16" ht="11.1" customHeight="1">
      <c r="A753" s="57" t="s">
        <v>403</v>
      </c>
      <c r="B753" s="57"/>
      <c r="C753" s="8" t="s">
        <v>633</v>
      </c>
      <c r="D753" s="9"/>
      <c r="E753" s="9"/>
      <c r="F753" s="9">
        <f t="shared" si="132"/>
        <v>0</v>
      </c>
      <c r="G753" s="9">
        <v>25</v>
      </c>
      <c r="H753" s="9">
        <v>50</v>
      </c>
      <c r="I753" s="17" t="s">
        <v>394</v>
      </c>
      <c r="K753" s="21"/>
      <c r="L753" s="22"/>
      <c r="M753" s="2"/>
      <c r="N753" s="22"/>
      <c r="O753" s="32"/>
      <c r="P753" s="22"/>
    </row>
    <row r="754" spans="1:16" ht="11.1" customHeight="1">
      <c r="A754" s="57" t="s">
        <v>260</v>
      </c>
      <c r="B754" s="57"/>
      <c r="C754" s="8" t="s">
        <v>312</v>
      </c>
      <c r="D754" s="9">
        <v>200</v>
      </c>
      <c r="E754" s="9"/>
      <c r="F754" s="9">
        <f t="shared" si="132"/>
        <v>200</v>
      </c>
      <c r="G754" s="9">
        <v>150</v>
      </c>
      <c r="H754" s="9">
        <v>0</v>
      </c>
      <c r="I754" s="17" t="s">
        <v>394</v>
      </c>
      <c r="K754" s="21"/>
      <c r="L754" s="22"/>
      <c r="M754" s="2"/>
      <c r="N754" s="22"/>
      <c r="O754" s="32"/>
      <c r="P754" s="22"/>
    </row>
    <row r="755" spans="1:16" ht="11.1" customHeight="1">
      <c r="A755" s="57" t="s">
        <v>260</v>
      </c>
      <c r="B755" s="57"/>
      <c r="C755" s="8" t="s">
        <v>313</v>
      </c>
      <c r="D755" s="9">
        <v>1000</v>
      </c>
      <c r="E755" s="9"/>
      <c r="F755" s="9">
        <f t="shared" si="132"/>
        <v>1000</v>
      </c>
      <c r="G755" s="9">
        <v>1268</v>
      </c>
      <c r="H755" s="9">
        <v>1800</v>
      </c>
      <c r="I755" s="17" t="s">
        <v>394</v>
      </c>
      <c r="K755" s="21"/>
      <c r="L755" s="22"/>
      <c r="M755" s="2"/>
      <c r="N755" s="22"/>
      <c r="O755" s="32"/>
      <c r="P755" s="22"/>
    </row>
    <row r="756" spans="1:16" ht="11.1" customHeight="1">
      <c r="A756" s="57" t="s">
        <v>260</v>
      </c>
      <c r="B756" s="57"/>
      <c r="C756" s="8" t="s">
        <v>314</v>
      </c>
      <c r="D756" s="9">
        <v>100</v>
      </c>
      <c r="E756" s="9"/>
      <c r="F756" s="9">
        <f t="shared" si="132"/>
        <v>100</v>
      </c>
      <c r="G756" s="9"/>
      <c r="H756" s="9">
        <v>150</v>
      </c>
      <c r="I756" s="17" t="s">
        <v>394</v>
      </c>
      <c r="K756" s="21"/>
      <c r="L756" s="22"/>
      <c r="M756" s="2"/>
      <c r="N756" s="22"/>
      <c r="O756" s="32"/>
      <c r="P756" s="22"/>
    </row>
    <row r="757" spans="1:16" ht="11.1" customHeight="1">
      <c r="A757" s="57" t="s">
        <v>260</v>
      </c>
      <c r="B757" s="57"/>
      <c r="C757" s="8" t="s">
        <v>372</v>
      </c>
      <c r="D757" s="9">
        <v>300</v>
      </c>
      <c r="E757" s="9"/>
      <c r="F757" s="9">
        <f t="shared" si="132"/>
        <v>300</v>
      </c>
      <c r="G757" s="9">
        <v>50</v>
      </c>
      <c r="H757" s="9">
        <v>300</v>
      </c>
      <c r="I757" s="17" t="s">
        <v>394</v>
      </c>
      <c r="K757" s="21"/>
      <c r="L757" s="22"/>
      <c r="M757" s="2"/>
      <c r="N757" s="22"/>
      <c r="O757" s="32"/>
      <c r="P757" s="22"/>
    </row>
    <row r="758" spans="1:16" ht="11.1" customHeight="1">
      <c r="A758" s="57" t="s">
        <v>398</v>
      </c>
      <c r="B758" s="57" t="s">
        <v>398</v>
      </c>
      <c r="C758" s="8" t="s">
        <v>315</v>
      </c>
      <c r="D758" s="9">
        <v>540</v>
      </c>
      <c r="E758" s="9"/>
      <c r="F758" s="9">
        <f t="shared" si="132"/>
        <v>540</v>
      </c>
      <c r="G758" s="9">
        <v>257</v>
      </c>
      <c r="H758" s="9">
        <v>743</v>
      </c>
      <c r="I758" s="17" t="s">
        <v>394</v>
      </c>
      <c r="K758" s="21"/>
      <c r="L758" s="22"/>
      <c r="M758" s="2"/>
      <c r="N758" s="22"/>
      <c r="O758" s="32"/>
      <c r="P758" s="22"/>
    </row>
    <row r="759" spans="1:16" ht="11.1" customHeight="1">
      <c r="A759" s="57" t="s">
        <v>260</v>
      </c>
      <c r="B759" s="57" t="s">
        <v>260</v>
      </c>
      <c r="C759" s="8" t="s">
        <v>390</v>
      </c>
      <c r="D759" s="9">
        <v>200</v>
      </c>
      <c r="E759" s="9"/>
      <c r="F759" s="9">
        <f t="shared" si="132"/>
        <v>200</v>
      </c>
      <c r="G759" s="9"/>
      <c r="H759" s="9">
        <v>0</v>
      </c>
      <c r="I759" s="17" t="s">
        <v>394</v>
      </c>
      <c r="K759" s="21"/>
      <c r="L759" s="22"/>
      <c r="M759" s="2"/>
      <c r="N759" s="22"/>
      <c r="O759" s="32"/>
      <c r="P759" s="22"/>
    </row>
    <row r="760" spans="1:16" ht="11.1" customHeight="1">
      <c r="A760" s="57" t="s">
        <v>398</v>
      </c>
      <c r="B760" s="57" t="s">
        <v>398</v>
      </c>
      <c r="C760" s="8" t="s">
        <v>391</v>
      </c>
      <c r="D760" s="9">
        <v>54</v>
      </c>
      <c r="E760" s="9"/>
      <c r="F760" s="9">
        <f t="shared" si="132"/>
        <v>54</v>
      </c>
      <c r="G760" s="9"/>
      <c r="H760" s="9">
        <v>0</v>
      </c>
      <c r="I760" s="17" t="s">
        <v>394</v>
      </c>
      <c r="K760" s="21"/>
      <c r="L760" s="22"/>
      <c r="M760" s="2"/>
      <c r="N760" s="22"/>
      <c r="O760" s="32"/>
      <c r="P760" s="22"/>
    </row>
    <row r="761" spans="1:16" ht="12" customHeight="1">
      <c r="A761" s="57" t="s">
        <v>403</v>
      </c>
      <c r="B761" s="57" t="s">
        <v>403</v>
      </c>
      <c r="C761" s="11" t="s">
        <v>316</v>
      </c>
      <c r="D761" s="9">
        <v>300</v>
      </c>
      <c r="E761" s="9"/>
      <c r="F761" s="9">
        <f t="shared" si="132"/>
        <v>300</v>
      </c>
      <c r="G761" s="9">
        <v>230</v>
      </c>
      <c r="H761" s="9">
        <v>300</v>
      </c>
      <c r="I761" s="17" t="s">
        <v>394</v>
      </c>
      <c r="K761" s="21"/>
      <c r="L761" s="22"/>
      <c r="M761" s="2"/>
      <c r="N761" s="22"/>
      <c r="O761" s="32"/>
      <c r="P761" s="22"/>
    </row>
    <row r="762" spans="1:16" ht="14.25" customHeight="1">
      <c r="A762" s="57" t="s">
        <v>398</v>
      </c>
      <c r="B762" s="57" t="s">
        <v>398</v>
      </c>
      <c r="C762" s="11" t="s">
        <v>317</v>
      </c>
      <c r="D762" s="9">
        <v>81</v>
      </c>
      <c r="E762" s="9"/>
      <c r="F762" s="9">
        <f t="shared" si="132"/>
        <v>81</v>
      </c>
      <c r="G762" s="9">
        <v>10</v>
      </c>
      <c r="H762" s="9">
        <v>81</v>
      </c>
      <c r="I762" s="17" t="s">
        <v>394</v>
      </c>
      <c r="K762" s="21"/>
      <c r="L762" s="22"/>
      <c r="M762" s="2"/>
      <c r="N762" s="22"/>
      <c r="O762" s="32"/>
      <c r="P762" s="22"/>
    </row>
    <row r="763" spans="1:16" ht="14.25" customHeight="1">
      <c r="A763" s="57" t="s">
        <v>614</v>
      </c>
      <c r="B763" s="57"/>
      <c r="C763" s="11" t="s">
        <v>189</v>
      </c>
      <c r="D763" s="9"/>
      <c r="E763" s="9">
        <v>75</v>
      </c>
      <c r="F763" s="9">
        <f t="shared" si="132"/>
        <v>75</v>
      </c>
      <c r="G763" s="9">
        <v>75</v>
      </c>
      <c r="H763" s="9">
        <v>120</v>
      </c>
      <c r="I763" s="17" t="s">
        <v>394</v>
      </c>
      <c r="K763" s="21"/>
      <c r="L763" s="22"/>
      <c r="M763" s="2"/>
      <c r="N763" s="22"/>
      <c r="O763" s="32"/>
      <c r="P763" s="22"/>
    </row>
    <row r="764" spans="1:16" ht="12" customHeight="1">
      <c r="A764" s="57" t="s">
        <v>260</v>
      </c>
      <c r="B764" s="57" t="s">
        <v>260</v>
      </c>
      <c r="C764" s="8" t="s">
        <v>179</v>
      </c>
      <c r="D764" s="9">
        <v>120</v>
      </c>
      <c r="E764" s="9">
        <v>-75</v>
      </c>
      <c r="F764" s="9">
        <f t="shared" si="132"/>
        <v>45</v>
      </c>
      <c r="G764" s="9"/>
      <c r="H764" s="9">
        <v>100</v>
      </c>
      <c r="I764" s="17" t="s">
        <v>394</v>
      </c>
      <c r="K764" s="21"/>
      <c r="L764" s="22"/>
      <c r="M764" s="2"/>
      <c r="N764" s="22"/>
      <c r="O764" s="32"/>
      <c r="P764" s="22"/>
    </row>
    <row r="765" spans="1:16" ht="12" customHeight="1">
      <c r="A765" s="57" t="s">
        <v>260</v>
      </c>
      <c r="B765" s="57"/>
      <c r="C765" s="8" t="s">
        <v>180</v>
      </c>
      <c r="D765" s="9">
        <v>120</v>
      </c>
      <c r="E765" s="9"/>
      <c r="F765" s="9">
        <f t="shared" si="132"/>
        <v>120</v>
      </c>
      <c r="G765" s="9">
        <v>103</v>
      </c>
      <c r="H765" s="9">
        <v>120</v>
      </c>
      <c r="I765" s="17" t="s">
        <v>394</v>
      </c>
      <c r="K765" s="21"/>
      <c r="L765" s="22"/>
      <c r="M765" s="2"/>
      <c r="N765" s="22"/>
      <c r="O765" s="32"/>
      <c r="P765" s="22"/>
    </row>
    <row r="766" spans="1:16" ht="12" customHeight="1">
      <c r="A766" s="57" t="s">
        <v>260</v>
      </c>
      <c r="B766" s="57"/>
      <c r="C766" s="8" t="s">
        <v>664</v>
      </c>
      <c r="D766" s="9">
        <v>800</v>
      </c>
      <c r="E766" s="9"/>
      <c r="F766" s="9">
        <f t="shared" si="132"/>
        <v>800</v>
      </c>
      <c r="G766" s="9">
        <v>185</v>
      </c>
      <c r="H766" s="9">
        <v>800</v>
      </c>
      <c r="I766" s="17" t="s">
        <v>394</v>
      </c>
      <c r="K766" s="21"/>
      <c r="L766" s="22"/>
      <c r="M766" s="2"/>
      <c r="N766" s="22"/>
      <c r="O766" s="32"/>
      <c r="P766" s="22"/>
    </row>
    <row r="767" spans="1:16" ht="12" customHeight="1">
      <c r="A767" s="57"/>
      <c r="B767" s="57"/>
      <c r="C767" s="8" t="s">
        <v>666</v>
      </c>
      <c r="D767" s="9"/>
      <c r="E767" s="9"/>
      <c r="F767" s="9"/>
      <c r="G767" s="9"/>
      <c r="H767" s="9">
        <v>1000</v>
      </c>
      <c r="I767" s="17" t="s">
        <v>394</v>
      </c>
      <c r="K767" s="21"/>
      <c r="L767" s="22"/>
      <c r="M767" s="2"/>
      <c r="N767" s="22"/>
      <c r="O767" s="32"/>
      <c r="P767" s="22"/>
    </row>
    <row r="768" spans="1:16" ht="12" customHeight="1">
      <c r="A768" s="57" t="s">
        <v>260</v>
      </c>
      <c r="B768" s="57"/>
      <c r="C768" s="8" t="s">
        <v>665</v>
      </c>
      <c r="D768" s="9">
        <v>180</v>
      </c>
      <c r="E768" s="9"/>
      <c r="F768" s="9">
        <f t="shared" si="132"/>
        <v>180</v>
      </c>
      <c r="G768" s="9">
        <v>250</v>
      </c>
      <c r="H768" s="9">
        <v>250</v>
      </c>
      <c r="I768" s="17" t="s">
        <v>394</v>
      </c>
      <c r="K768" s="21"/>
      <c r="L768" s="22"/>
      <c r="M768" s="2"/>
      <c r="N768" s="22"/>
      <c r="O768" s="32"/>
      <c r="P768" s="22"/>
    </row>
    <row r="769" spans="1:16" ht="12" customHeight="1">
      <c r="A769" s="57" t="s">
        <v>398</v>
      </c>
      <c r="B769" s="57" t="s">
        <v>398</v>
      </c>
      <c r="C769" s="8" t="s">
        <v>318</v>
      </c>
      <c r="D769" s="9">
        <v>330</v>
      </c>
      <c r="E769" s="9"/>
      <c r="F769" s="9">
        <f t="shared" si="132"/>
        <v>330</v>
      </c>
      <c r="G769" s="9">
        <v>109</v>
      </c>
      <c r="H769" s="9">
        <v>646</v>
      </c>
      <c r="I769" s="17" t="s">
        <v>394</v>
      </c>
      <c r="K769" s="21"/>
      <c r="L769" s="22"/>
      <c r="M769" s="2"/>
      <c r="N769" s="22"/>
      <c r="O769" s="32"/>
      <c r="P769" s="22"/>
    </row>
    <row r="770" spans="1:16" ht="12" customHeight="1">
      <c r="A770" s="57" t="s">
        <v>260</v>
      </c>
      <c r="B770" s="57" t="s">
        <v>260</v>
      </c>
      <c r="C770" s="8" t="s">
        <v>367</v>
      </c>
      <c r="D770" s="9">
        <v>100</v>
      </c>
      <c r="E770" s="9"/>
      <c r="F770" s="9">
        <f t="shared" si="132"/>
        <v>100</v>
      </c>
      <c r="G770" s="9"/>
      <c r="H770" s="9">
        <v>100</v>
      </c>
      <c r="I770" s="17" t="s">
        <v>394</v>
      </c>
      <c r="K770" s="21"/>
      <c r="L770" s="22"/>
      <c r="M770" s="2"/>
      <c r="N770" s="22"/>
      <c r="O770" s="32"/>
      <c r="P770" s="22"/>
    </row>
    <row r="771" spans="1:16" ht="12" customHeight="1">
      <c r="A771" s="57" t="s">
        <v>398</v>
      </c>
      <c r="B771" s="57" t="s">
        <v>398</v>
      </c>
      <c r="C771" s="8" t="s">
        <v>368</v>
      </c>
      <c r="D771" s="9">
        <v>27</v>
      </c>
      <c r="E771" s="9"/>
      <c r="F771" s="9">
        <f t="shared" si="132"/>
        <v>27</v>
      </c>
      <c r="G771" s="9"/>
      <c r="H771" s="9">
        <v>27</v>
      </c>
      <c r="I771" s="17" t="s">
        <v>394</v>
      </c>
      <c r="K771" s="21"/>
      <c r="L771" s="22"/>
      <c r="M771" s="2"/>
      <c r="N771" s="22"/>
      <c r="O771" s="32"/>
      <c r="P771" s="22"/>
    </row>
    <row r="772" spans="1:16" s="3" customFormat="1" ht="12" customHeight="1">
      <c r="A772" s="58"/>
      <c r="B772" s="58"/>
      <c r="C772" s="13" t="s">
        <v>68</v>
      </c>
      <c r="D772" s="14">
        <f>SUM(D741:D771)</f>
        <v>9307</v>
      </c>
      <c r="E772" s="14">
        <f>SUM(E741:E771)</f>
        <v>0</v>
      </c>
      <c r="F772" s="14">
        <f>SUM(F741:F771)</f>
        <v>9307</v>
      </c>
      <c r="G772" s="14">
        <f>SUM(G741:G771)</f>
        <v>6579</v>
      </c>
      <c r="H772" s="14">
        <f>SUM(H741:H771)</f>
        <v>15356</v>
      </c>
      <c r="I772" s="6"/>
      <c r="J772" s="10"/>
      <c r="M772" s="6"/>
      <c r="O772" s="32"/>
    </row>
    <row r="773" spans="1:16" s="3" customFormat="1" ht="12" customHeight="1">
      <c r="A773" s="55"/>
      <c r="B773" s="55"/>
      <c r="D773" s="6"/>
      <c r="E773" s="6"/>
      <c r="F773" s="6"/>
      <c r="G773" s="6"/>
      <c r="H773" s="6"/>
      <c r="I773" s="6"/>
      <c r="J773" s="10"/>
      <c r="M773" s="6"/>
      <c r="O773" s="32"/>
    </row>
    <row r="774" spans="1:16" s="3" customFormat="1" ht="12" customHeight="1">
      <c r="A774" s="55"/>
      <c r="B774" s="55"/>
      <c r="D774" s="6"/>
      <c r="E774" s="6"/>
      <c r="F774" s="6"/>
      <c r="G774" s="6"/>
      <c r="H774" s="6"/>
      <c r="I774" s="6"/>
      <c r="J774" s="10"/>
      <c r="M774" s="6"/>
      <c r="O774" s="32"/>
    </row>
    <row r="775" spans="1:16" s="3" customFormat="1" ht="12" customHeight="1">
      <c r="A775" s="55"/>
      <c r="B775" s="55"/>
      <c r="D775" s="6"/>
      <c r="E775" s="6"/>
      <c r="F775" s="6"/>
      <c r="G775" s="6"/>
      <c r="H775" s="6"/>
      <c r="I775" s="6"/>
      <c r="J775" s="10"/>
      <c r="M775" s="6"/>
      <c r="O775" s="32"/>
    </row>
    <row r="776" spans="1:16" s="3" customFormat="1" ht="12" customHeight="1">
      <c r="A776" s="55"/>
      <c r="B776" s="55"/>
      <c r="D776" s="6"/>
      <c r="E776" s="6"/>
      <c r="F776" s="6"/>
      <c r="G776" s="6"/>
      <c r="H776" s="6"/>
      <c r="I776" s="6"/>
      <c r="J776" s="10"/>
      <c r="M776" s="6"/>
      <c r="O776" s="32"/>
    </row>
    <row r="777" spans="1:16" s="3" customFormat="1" ht="12" customHeight="1">
      <c r="A777" s="55"/>
      <c r="B777" s="55"/>
      <c r="D777" s="6"/>
      <c r="E777" s="6"/>
      <c r="F777" s="6"/>
      <c r="G777" s="6"/>
      <c r="H777" s="6"/>
      <c r="I777" s="6"/>
      <c r="J777" s="10"/>
      <c r="M777" s="6"/>
      <c r="O777" s="32"/>
    </row>
    <row r="778" spans="1:16" s="3" customFormat="1" ht="12" customHeight="1">
      <c r="A778" s="55"/>
      <c r="B778" s="55"/>
      <c r="D778" s="6"/>
      <c r="E778" s="6"/>
      <c r="F778" s="6"/>
      <c r="G778" s="6"/>
      <c r="H778" s="6"/>
      <c r="I778" s="6"/>
      <c r="J778" s="10"/>
      <c r="M778" s="6"/>
      <c r="O778" s="32"/>
    </row>
    <row r="779" spans="1:16" s="3" customFormat="1" ht="12" customHeight="1">
      <c r="A779" s="55"/>
      <c r="B779" s="55"/>
      <c r="D779" s="6"/>
      <c r="E779" s="6"/>
      <c r="F779" s="6"/>
      <c r="G779" s="6"/>
      <c r="H779" s="6"/>
      <c r="I779" s="6"/>
      <c r="J779" s="10"/>
      <c r="M779" s="6"/>
      <c r="O779" s="32"/>
    </row>
    <row r="780" spans="1:16" s="3" customFormat="1" ht="12" customHeight="1">
      <c r="A780" s="55"/>
      <c r="B780" s="55"/>
      <c r="D780" s="6"/>
      <c r="E780" s="6"/>
      <c r="F780" s="6"/>
      <c r="G780" s="6"/>
      <c r="H780" s="6"/>
      <c r="I780" s="6"/>
      <c r="J780" s="10"/>
      <c r="M780" s="6"/>
      <c r="O780" s="32"/>
    </row>
    <row r="781" spans="1:16" s="3" customFormat="1" ht="12" customHeight="1">
      <c r="A781" s="55"/>
      <c r="B781" s="55"/>
      <c r="D781" s="6"/>
      <c r="E781" s="6"/>
      <c r="F781" s="6"/>
      <c r="G781" s="6"/>
      <c r="H781" s="6"/>
      <c r="I781" s="6"/>
      <c r="J781" s="10"/>
      <c r="M781" s="6"/>
      <c r="O781" s="32"/>
    </row>
    <row r="782" spans="1:16" s="3" customFormat="1" ht="12" customHeight="1">
      <c r="A782" s="55"/>
      <c r="B782" s="55"/>
      <c r="D782" s="6"/>
      <c r="E782" s="6"/>
      <c r="F782" s="6"/>
      <c r="G782" s="6"/>
      <c r="H782" s="6"/>
      <c r="I782" s="6"/>
      <c r="J782" s="10"/>
      <c r="M782" s="6"/>
      <c r="O782" s="32"/>
    </row>
    <row r="783" spans="1:16" s="3" customFormat="1" ht="12" customHeight="1">
      <c r="A783" s="55"/>
      <c r="B783" s="55"/>
      <c r="D783" s="6"/>
      <c r="E783" s="6"/>
      <c r="F783" s="6"/>
      <c r="G783" s="6"/>
      <c r="H783" s="6"/>
      <c r="I783" s="6"/>
      <c r="J783" s="10"/>
      <c r="M783" s="6"/>
      <c r="O783" s="32"/>
    </row>
    <row r="784" spans="1:16" s="1" customFormat="1" ht="35.25" customHeight="1">
      <c r="A784" s="54"/>
      <c r="B784" s="54"/>
      <c r="D784" s="41" t="s">
        <v>599</v>
      </c>
      <c r="E784" s="41" t="s">
        <v>600</v>
      </c>
      <c r="F784" s="41" t="s">
        <v>601</v>
      </c>
      <c r="G784" s="41" t="s">
        <v>602</v>
      </c>
      <c r="H784" s="41" t="s">
        <v>653</v>
      </c>
      <c r="I784" s="110"/>
      <c r="K784" s="3"/>
      <c r="L784" s="3"/>
      <c r="M784" s="3"/>
      <c r="N784" s="2"/>
    </row>
    <row r="785" spans="1:257" s="1" customFormat="1">
      <c r="A785" s="54" t="s">
        <v>284</v>
      </c>
      <c r="B785" s="54"/>
      <c r="D785" s="5"/>
      <c r="E785" s="5"/>
      <c r="F785" s="5"/>
      <c r="G785" s="5"/>
      <c r="H785" s="5"/>
      <c r="I785" s="5"/>
      <c r="L785" s="2"/>
      <c r="O785" s="32"/>
    </row>
    <row r="786" spans="1:257" ht="12" customHeight="1">
      <c r="A786" s="54" t="s">
        <v>269</v>
      </c>
      <c r="B786" s="54"/>
      <c r="C786" s="1"/>
      <c r="O786" s="32"/>
    </row>
    <row r="787" spans="1:257">
      <c r="A787" s="55" t="s">
        <v>53</v>
      </c>
      <c r="B787" s="55"/>
      <c r="O787" s="32"/>
    </row>
    <row r="788" spans="1:257">
      <c r="A788" s="57" t="s">
        <v>407</v>
      </c>
      <c r="B788" s="57" t="s">
        <v>407</v>
      </c>
      <c r="C788" s="8" t="s">
        <v>143</v>
      </c>
      <c r="D788" s="9">
        <v>50</v>
      </c>
      <c r="E788" s="9"/>
      <c r="F788" s="9">
        <f>SUM(D788:E788)</f>
        <v>50</v>
      </c>
      <c r="G788" s="9"/>
      <c r="H788" s="9">
        <v>50</v>
      </c>
      <c r="I788" s="17" t="s">
        <v>394</v>
      </c>
      <c r="J788" s="10" t="s">
        <v>144</v>
      </c>
      <c r="O788" s="32"/>
    </row>
    <row r="789" spans="1:257">
      <c r="A789" s="57" t="s">
        <v>263</v>
      </c>
      <c r="B789" s="57" t="s">
        <v>263</v>
      </c>
      <c r="C789" s="8" t="s">
        <v>126</v>
      </c>
      <c r="D789" s="9">
        <v>20</v>
      </c>
      <c r="E789" s="9"/>
      <c r="F789" s="9">
        <f t="shared" ref="F789:F795" si="133">SUM(D789:E789)</f>
        <v>20</v>
      </c>
      <c r="G789" s="9"/>
      <c r="H789" s="9">
        <v>20</v>
      </c>
      <c r="I789" s="17" t="s">
        <v>394</v>
      </c>
      <c r="O789" s="32"/>
    </row>
    <row r="790" spans="1:257">
      <c r="A790" s="57" t="s">
        <v>260</v>
      </c>
      <c r="B790" s="57" t="s">
        <v>260</v>
      </c>
      <c r="C790" s="8" t="s">
        <v>55</v>
      </c>
      <c r="D790" s="9">
        <v>35</v>
      </c>
      <c r="E790" s="9"/>
      <c r="F790" s="9">
        <f t="shared" si="133"/>
        <v>35</v>
      </c>
      <c r="G790" s="9"/>
      <c r="H790" s="9">
        <v>35</v>
      </c>
      <c r="I790" s="17" t="s">
        <v>394</v>
      </c>
      <c r="O790" s="32"/>
    </row>
    <row r="791" spans="1:257">
      <c r="A791" s="57" t="s">
        <v>398</v>
      </c>
      <c r="B791" s="57" t="s">
        <v>398</v>
      </c>
      <c r="C791" s="8" t="s">
        <v>56</v>
      </c>
      <c r="D791" s="9">
        <v>29</v>
      </c>
      <c r="E791" s="9"/>
      <c r="F791" s="9">
        <f t="shared" si="133"/>
        <v>29</v>
      </c>
      <c r="G791" s="9"/>
      <c r="H791" s="9">
        <v>29</v>
      </c>
      <c r="I791" s="17" t="s">
        <v>394</v>
      </c>
      <c r="J791" s="12"/>
      <c r="K791" s="12"/>
      <c r="L791" s="12"/>
      <c r="O791" s="32"/>
    </row>
    <row r="792" spans="1:257">
      <c r="A792" s="57" t="s">
        <v>492</v>
      </c>
      <c r="B792" s="57" t="s">
        <v>404</v>
      </c>
      <c r="C792" s="8" t="s">
        <v>337</v>
      </c>
      <c r="D792" s="9">
        <v>1300</v>
      </c>
      <c r="E792" s="9"/>
      <c r="F792" s="9">
        <f t="shared" si="133"/>
        <v>1300</v>
      </c>
      <c r="G792" s="9">
        <v>1300</v>
      </c>
      <c r="H792" s="9">
        <v>500</v>
      </c>
      <c r="I792" s="17" t="s">
        <v>394</v>
      </c>
      <c r="J792" s="12"/>
      <c r="K792" s="12"/>
      <c r="L792" s="12"/>
      <c r="O792" s="32"/>
    </row>
    <row r="793" spans="1:257">
      <c r="A793" s="57" t="s">
        <v>492</v>
      </c>
      <c r="B793" s="57"/>
      <c r="C793" s="8" t="s">
        <v>153</v>
      </c>
      <c r="D793" s="9">
        <v>4000</v>
      </c>
      <c r="E793" s="9">
        <v>600</v>
      </c>
      <c r="F793" s="9">
        <f t="shared" si="133"/>
        <v>4600</v>
      </c>
      <c r="G793" s="9">
        <v>4600</v>
      </c>
      <c r="H793" s="9">
        <v>4600</v>
      </c>
      <c r="I793" s="17" t="s">
        <v>394</v>
      </c>
      <c r="O793" s="32"/>
    </row>
    <row r="794" spans="1:257">
      <c r="A794" s="57" t="s">
        <v>417</v>
      </c>
      <c r="B794" s="57"/>
      <c r="C794" s="8" t="s">
        <v>631</v>
      </c>
      <c r="D794" s="9"/>
      <c r="E794" s="9"/>
      <c r="F794" s="9">
        <f t="shared" si="133"/>
        <v>0</v>
      </c>
      <c r="G794" s="9">
        <v>47</v>
      </c>
      <c r="H794" s="9">
        <v>0</v>
      </c>
      <c r="I794" s="17" t="s">
        <v>394</v>
      </c>
      <c r="O794" s="32"/>
    </row>
    <row r="795" spans="1:257">
      <c r="A795" s="57" t="s">
        <v>400</v>
      </c>
      <c r="B795" s="57"/>
      <c r="C795" s="8" t="s">
        <v>138</v>
      </c>
      <c r="D795" s="9"/>
      <c r="E795" s="9"/>
      <c r="F795" s="9">
        <f t="shared" si="133"/>
        <v>0</v>
      </c>
      <c r="G795" s="9">
        <v>13</v>
      </c>
      <c r="H795" s="9">
        <v>0</v>
      </c>
      <c r="I795" s="17" t="s">
        <v>394</v>
      </c>
      <c r="O795" s="32"/>
    </row>
    <row r="796" spans="1:257" s="3" customFormat="1">
      <c r="A796" s="58"/>
      <c r="B796" s="58"/>
      <c r="C796" s="13" t="s">
        <v>54</v>
      </c>
      <c r="D796" s="14">
        <f>SUM(D788:D795)</f>
        <v>5434</v>
      </c>
      <c r="E796" s="14">
        <f t="shared" ref="E796:G796" si="134">SUM(E788:E795)</f>
        <v>600</v>
      </c>
      <c r="F796" s="14">
        <f t="shared" si="134"/>
        <v>6034</v>
      </c>
      <c r="G796" s="14">
        <f t="shared" si="134"/>
        <v>5960</v>
      </c>
      <c r="H796" s="14">
        <f t="shared" ref="H796" si="135">SUM(H788:H795)</f>
        <v>5234</v>
      </c>
      <c r="I796" s="6"/>
      <c r="O796" s="32"/>
    </row>
    <row r="797" spans="1:257" s="3" customFormat="1">
      <c r="A797" s="55"/>
      <c r="B797" s="55"/>
      <c r="D797" s="6"/>
      <c r="E797" s="6"/>
      <c r="F797" s="6"/>
      <c r="G797" s="6"/>
      <c r="H797" s="6"/>
      <c r="I797" s="6"/>
      <c r="O797" s="32"/>
    </row>
    <row r="798" spans="1:257" s="3" customFormat="1">
      <c r="A798" s="55"/>
      <c r="B798" s="55"/>
      <c r="D798" s="6"/>
      <c r="E798" s="6"/>
      <c r="F798" s="6"/>
      <c r="G798" s="6"/>
      <c r="H798" s="6"/>
      <c r="I798" s="6"/>
      <c r="O798" s="32"/>
    </row>
    <row r="799" spans="1:257" s="36" customFormat="1">
      <c r="A799" s="61" t="s">
        <v>285</v>
      </c>
      <c r="B799" s="61"/>
      <c r="C799" s="45"/>
      <c r="D799" s="52"/>
      <c r="E799" s="52"/>
      <c r="F799" s="52"/>
      <c r="G799" s="52"/>
      <c r="H799" s="52"/>
      <c r="I799" s="52"/>
      <c r="L799" s="48"/>
    </row>
    <row r="800" spans="1:257" ht="12.4" customHeight="1">
      <c r="A800" s="54" t="s">
        <v>269</v>
      </c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  <c r="AC800" s="54"/>
      <c r="AD800" s="54"/>
      <c r="AE800" s="54"/>
      <c r="AF800" s="54"/>
      <c r="AG800" s="54"/>
      <c r="AH800" s="54"/>
      <c r="AI800" s="54"/>
      <c r="AJ800" s="54"/>
      <c r="AK800" s="54"/>
      <c r="AL800" s="54"/>
      <c r="AM800" s="54"/>
      <c r="AN800" s="54"/>
      <c r="AO800" s="54"/>
      <c r="AP800" s="54"/>
      <c r="AQ800" s="54"/>
      <c r="AR800" s="54"/>
      <c r="AS800" s="54"/>
      <c r="AT800" s="54"/>
      <c r="AU800" s="54"/>
      <c r="AV800" s="54"/>
      <c r="AW800" s="54"/>
      <c r="AX800" s="54"/>
      <c r="AY800" s="54"/>
      <c r="AZ800" s="54"/>
      <c r="BA800" s="54"/>
      <c r="BB800" s="54"/>
      <c r="BC800" s="54"/>
      <c r="BD800" s="54"/>
      <c r="BE800" s="54"/>
      <c r="BF800" s="54"/>
      <c r="BG800" s="54"/>
      <c r="BH800" s="54"/>
      <c r="BI800" s="54"/>
      <c r="BJ800" s="54"/>
      <c r="BK800" s="54"/>
      <c r="BL800" s="54"/>
      <c r="BM800" s="54"/>
      <c r="BN800" s="54"/>
      <c r="BO800" s="54"/>
      <c r="BP800" s="54"/>
      <c r="BQ800" s="54"/>
      <c r="BR800" s="54"/>
      <c r="BS800" s="54"/>
      <c r="BT800" s="54"/>
      <c r="BU800" s="54"/>
      <c r="BV800" s="54"/>
      <c r="BW800" s="54"/>
      <c r="BX800" s="54"/>
      <c r="BY800" s="54"/>
      <c r="BZ800" s="54"/>
      <c r="CA800" s="54"/>
      <c r="CB800" s="54"/>
      <c r="CC800" s="54"/>
      <c r="CD800" s="54"/>
      <c r="CE800" s="54"/>
      <c r="CF800" s="54"/>
      <c r="CG800" s="54"/>
      <c r="CH800" s="54"/>
      <c r="CI800" s="54"/>
      <c r="CJ800" s="54"/>
      <c r="CK800" s="54"/>
      <c r="CL800" s="54"/>
      <c r="CM800" s="54"/>
      <c r="CN800" s="54"/>
      <c r="CO800" s="54"/>
      <c r="CP800" s="54"/>
      <c r="CQ800" s="54"/>
      <c r="CR800" s="54"/>
      <c r="CS800" s="54"/>
      <c r="CT800" s="54"/>
      <c r="CU800" s="54"/>
      <c r="CV800" s="54"/>
      <c r="CW800" s="54"/>
      <c r="CX800" s="54"/>
      <c r="CY800" s="54"/>
      <c r="CZ800" s="54"/>
      <c r="DA800" s="54"/>
      <c r="DB800" s="54"/>
      <c r="DC800" s="54"/>
      <c r="DD800" s="54"/>
      <c r="DE800" s="54"/>
      <c r="DF800" s="54"/>
      <c r="DG800" s="54"/>
      <c r="DH800" s="54"/>
      <c r="DI800" s="54"/>
      <c r="DJ800" s="54"/>
      <c r="DK800" s="54"/>
      <c r="DL800" s="54"/>
      <c r="DM800" s="54"/>
      <c r="DN800" s="54"/>
      <c r="DO800" s="54"/>
      <c r="DP800" s="54"/>
      <c r="DQ800" s="54"/>
      <c r="DR800" s="54"/>
      <c r="DS800" s="54"/>
      <c r="DT800" s="54"/>
      <c r="DU800" s="54"/>
      <c r="DV800" s="54"/>
      <c r="DW800" s="54"/>
      <c r="DX800" s="54"/>
      <c r="DY800" s="54"/>
      <c r="DZ800" s="54"/>
      <c r="EA800" s="54"/>
      <c r="EB800" s="54"/>
      <c r="EC800" s="54"/>
      <c r="ED800" s="54"/>
      <c r="EE800" s="54"/>
      <c r="EF800" s="54"/>
      <c r="EG800" s="54"/>
      <c r="EH800" s="54"/>
      <c r="EI800" s="54"/>
      <c r="EJ800" s="54"/>
      <c r="EK800" s="54"/>
      <c r="EL800" s="54"/>
      <c r="EM800" s="54"/>
      <c r="EN800" s="54"/>
      <c r="EO800" s="54"/>
      <c r="EP800" s="54"/>
      <c r="EQ800" s="54"/>
      <c r="ER800" s="54"/>
      <c r="ES800" s="54"/>
      <c r="ET800" s="54"/>
      <c r="EU800" s="54"/>
      <c r="EV800" s="54"/>
      <c r="EW800" s="54"/>
      <c r="EX800" s="54"/>
      <c r="EY800" s="54"/>
      <c r="EZ800" s="54"/>
      <c r="FA800" s="54"/>
      <c r="FB800" s="54"/>
      <c r="FC800" s="54"/>
      <c r="FD800" s="54"/>
      <c r="FE800" s="54"/>
      <c r="FF800" s="54"/>
      <c r="FG800" s="54"/>
      <c r="FH800" s="54"/>
      <c r="FI800" s="54"/>
      <c r="FJ800" s="54"/>
      <c r="FK800" s="54"/>
      <c r="FL800" s="54"/>
      <c r="FM800" s="54"/>
      <c r="FN800" s="54"/>
      <c r="FO800" s="54"/>
      <c r="FP800" s="54"/>
      <c r="FQ800" s="54"/>
      <c r="FR800" s="54"/>
      <c r="FS800" s="54"/>
      <c r="FT800" s="54"/>
      <c r="FU800" s="54"/>
      <c r="FV800" s="54"/>
      <c r="FW800" s="54"/>
      <c r="FX800" s="54"/>
      <c r="FY800" s="54"/>
      <c r="FZ800" s="54"/>
      <c r="GA800" s="54"/>
      <c r="GB800" s="54"/>
      <c r="GC800" s="54"/>
      <c r="GD800" s="54"/>
      <c r="GE800" s="54"/>
      <c r="GF800" s="54"/>
      <c r="GG800" s="54"/>
      <c r="GH800" s="54"/>
      <c r="GI800" s="54"/>
      <c r="GJ800" s="54"/>
      <c r="GK800" s="54"/>
      <c r="GL800" s="54"/>
      <c r="GM800" s="54"/>
      <c r="GN800" s="54"/>
      <c r="GO800" s="54"/>
      <c r="GP800" s="54"/>
      <c r="GQ800" s="54"/>
      <c r="GR800" s="54"/>
      <c r="GS800" s="54"/>
      <c r="GT800" s="54"/>
      <c r="GU800" s="54"/>
      <c r="GV800" s="54"/>
      <c r="GW800" s="54"/>
      <c r="GX800" s="54"/>
      <c r="GY800" s="54"/>
      <c r="GZ800" s="54"/>
      <c r="HA800" s="54"/>
      <c r="HB800" s="54"/>
      <c r="HC800" s="54"/>
      <c r="HD800" s="54"/>
      <c r="HE800" s="54"/>
      <c r="HF800" s="54"/>
      <c r="HG800" s="54"/>
      <c r="HH800" s="54"/>
      <c r="HI800" s="54"/>
      <c r="HJ800" s="54"/>
      <c r="HK800" s="54"/>
      <c r="HL800" s="54"/>
      <c r="HM800" s="54"/>
      <c r="HN800" s="54"/>
      <c r="HO800" s="54"/>
      <c r="HP800" s="54"/>
      <c r="HQ800" s="54"/>
      <c r="HR800" s="54"/>
      <c r="HS800" s="54"/>
      <c r="HT800" s="54"/>
      <c r="HU800" s="54"/>
      <c r="HV800" s="54"/>
      <c r="HW800" s="54"/>
      <c r="HX800" s="54"/>
      <c r="HY800" s="54"/>
      <c r="HZ800" s="54"/>
      <c r="IA800" s="54"/>
      <c r="IB800" s="54"/>
      <c r="IC800" s="54"/>
      <c r="ID800" s="54"/>
      <c r="IE800" s="54"/>
      <c r="IF800" s="54"/>
      <c r="IG800" s="54"/>
      <c r="IH800" s="54"/>
      <c r="II800" s="54"/>
      <c r="IJ800" s="54"/>
      <c r="IK800" s="54"/>
      <c r="IL800" s="54"/>
      <c r="IM800" s="54"/>
      <c r="IN800" s="54"/>
      <c r="IO800" s="54"/>
      <c r="IP800" s="54"/>
      <c r="IQ800" s="54"/>
      <c r="IR800" s="54"/>
      <c r="IS800" s="54"/>
      <c r="IT800" s="54"/>
      <c r="IU800" s="54"/>
      <c r="IV800" s="54"/>
      <c r="IW800" s="54"/>
    </row>
    <row r="801" spans="1:15" s="36" customFormat="1">
      <c r="A801" s="62" t="s">
        <v>51</v>
      </c>
      <c r="B801" s="62"/>
      <c r="C801" s="44"/>
      <c r="D801" s="51"/>
      <c r="E801" s="51"/>
      <c r="F801" s="51"/>
      <c r="G801" s="51"/>
      <c r="H801" s="51"/>
      <c r="I801" s="51"/>
      <c r="L801" s="48"/>
    </row>
    <row r="802" spans="1:15" s="36" customFormat="1">
      <c r="A802" s="63" t="s">
        <v>405</v>
      </c>
      <c r="B802" s="63"/>
      <c r="C802" s="47" t="s">
        <v>669</v>
      </c>
      <c r="D802" s="38"/>
      <c r="E802" s="38"/>
      <c r="F802" s="38"/>
      <c r="G802" s="38"/>
      <c r="H802" s="38">
        <v>1560</v>
      </c>
      <c r="I802" s="46" t="s">
        <v>395</v>
      </c>
      <c r="L802" s="48"/>
    </row>
    <row r="803" spans="1:15" s="36" customFormat="1">
      <c r="A803" s="63" t="s">
        <v>257</v>
      </c>
      <c r="B803" s="63" t="s">
        <v>257</v>
      </c>
      <c r="C803" s="47" t="s">
        <v>161</v>
      </c>
      <c r="D803" s="38">
        <v>40</v>
      </c>
      <c r="E803" s="38"/>
      <c r="F803" s="38">
        <f>SUM(D803:E803)</f>
        <v>40</v>
      </c>
      <c r="G803" s="38">
        <v>80</v>
      </c>
      <c r="H803" s="38">
        <v>50</v>
      </c>
      <c r="I803" s="46" t="s">
        <v>395</v>
      </c>
      <c r="J803" s="36" t="s">
        <v>173</v>
      </c>
      <c r="L803" s="48"/>
    </row>
    <row r="804" spans="1:15" s="36" customFormat="1">
      <c r="A804" s="63" t="s">
        <v>397</v>
      </c>
      <c r="B804" s="63" t="s">
        <v>397</v>
      </c>
      <c r="C804" s="47" t="s">
        <v>166</v>
      </c>
      <c r="D804" s="38">
        <v>11</v>
      </c>
      <c r="E804" s="38"/>
      <c r="F804" s="38">
        <f>SUM(D804:E804)</f>
        <v>11</v>
      </c>
      <c r="G804" s="38">
        <v>20</v>
      </c>
      <c r="H804" s="38">
        <v>14</v>
      </c>
      <c r="I804" s="46" t="s">
        <v>395</v>
      </c>
      <c r="L804" s="48"/>
    </row>
    <row r="805" spans="1:15" s="44" customFormat="1">
      <c r="A805" s="64"/>
      <c r="B805" s="64"/>
      <c r="C805" s="49" t="s">
        <v>52</v>
      </c>
      <c r="D805" s="50">
        <f t="shared" ref="D805:G805" si="136">SUM(D802:D804)</f>
        <v>51</v>
      </c>
      <c r="E805" s="50">
        <f t="shared" si="136"/>
        <v>0</v>
      </c>
      <c r="F805" s="50">
        <f t="shared" si="136"/>
        <v>51</v>
      </c>
      <c r="G805" s="50">
        <f t="shared" si="136"/>
        <v>100</v>
      </c>
      <c r="H805" s="50">
        <f>SUM(H802:H804)</f>
        <v>1624</v>
      </c>
      <c r="I805" s="51"/>
      <c r="L805" s="48"/>
    </row>
    <row r="806" spans="1:15" s="44" customFormat="1">
      <c r="A806" s="62"/>
      <c r="B806" s="62"/>
      <c r="D806" s="51"/>
      <c r="E806" s="51"/>
      <c r="F806" s="51"/>
      <c r="G806" s="51"/>
      <c r="H806" s="51"/>
      <c r="I806" s="51"/>
      <c r="L806" s="48"/>
    </row>
    <row r="807" spans="1:15" s="44" customFormat="1">
      <c r="A807" s="62"/>
      <c r="B807" s="62"/>
      <c r="D807" s="51"/>
      <c r="E807" s="51"/>
      <c r="F807" s="51"/>
      <c r="G807" s="51"/>
      <c r="H807" s="51"/>
      <c r="I807" s="51"/>
      <c r="L807" s="48"/>
    </row>
    <row r="808" spans="1:15" s="73" customFormat="1" ht="12" customHeight="1">
      <c r="A808" s="72" t="s">
        <v>286</v>
      </c>
      <c r="B808" s="72"/>
      <c r="D808" s="74"/>
      <c r="E808" s="74"/>
      <c r="F808" s="74"/>
      <c r="G808" s="74"/>
      <c r="H808" s="74"/>
      <c r="I808" s="74"/>
      <c r="O808" s="75"/>
    </row>
    <row r="809" spans="1:15" s="73" customFormat="1" ht="12" customHeight="1">
      <c r="A809" s="72" t="s">
        <v>283</v>
      </c>
      <c r="B809" s="72"/>
      <c r="D809" s="74"/>
      <c r="E809" s="74"/>
      <c r="F809" s="74"/>
      <c r="G809" s="74"/>
      <c r="H809" s="74"/>
      <c r="I809" s="74"/>
      <c r="O809" s="75"/>
    </row>
    <row r="810" spans="1:15" s="36" customFormat="1">
      <c r="A810" s="62" t="s">
        <v>51</v>
      </c>
      <c r="B810" s="62"/>
      <c r="C810" s="44"/>
      <c r="D810" s="51"/>
      <c r="E810" s="51"/>
      <c r="F810" s="51"/>
      <c r="G810" s="51"/>
      <c r="H810" s="51"/>
      <c r="I810" s="51"/>
      <c r="L810" s="48"/>
    </row>
    <row r="811" spans="1:15" s="36" customFormat="1">
      <c r="A811" s="63" t="s">
        <v>257</v>
      </c>
      <c r="B811" s="63" t="s">
        <v>257</v>
      </c>
      <c r="C811" s="47" t="s">
        <v>293</v>
      </c>
      <c r="D811" s="76">
        <v>15</v>
      </c>
      <c r="E811" s="76"/>
      <c r="F811" s="76">
        <f>SUM(D811:E811)</f>
        <v>15</v>
      </c>
      <c r="G811" s="76">
        <v>20</v>
      </c>
      <c r="H811" s="76">
        <v>20</v>
      </c>
      <c r="I811" s="46" t="s">
        <v>395</v>
      </c>
      <c r="K811" s="48"/>
    </row>
    <row r="812" spans="1:15" s="36" customFormat="1">
      <c r="A812" s="63" t="s">
        <v>257</v>
      </c>
      <c r="B812" s="63"/>
      <c r="C812" s="47" t="s">
        <v>161</v>
      </c>
      <c r="D812" s="38">
        <v>10</v>
      </c>
      <c r="E812" s="38"/>
      <c r="F812" s="76">
        <f t="shared" ref="F812:F814" si="137">SUM(D812:E812)</f>
        <v>10</v>
      </c>
      <c r="G812" s="38"/>
      <c r="H812" s="38"/>
      <c r="I812" s="46" t="s">
        <v>395</v>
      </c>
      <c r="L812" s="48"/>
    </row>
    <row r="813" spans="1:15" s="36" customFormat="1">
      <c r="A813" s="63" t="s">
        <v>257</v>
      </c>
      <c r="B813" s="63"/>
      <c r="C813" s="47" t="s">
        <v>174</v>
      </c>
      <c r="D813" s="38">
        <v>100</v>
      </c>
      <c r="E813" s="38"/>
      <c r="F813" s="76">
        <f t="shared" si="137"/>
        <v>100</v>
      </c>
      <c r="G813" s="38">
        <v>360</v>
      </c>
      <c r="H813" s="38">
        <v>150</v>
      </c>
      <c r="I813" s="46" t="s">
        <v>395</v>
      </c>
      <c r="L813" s="48"/>
    </row>
    <row r="814" spans="1:15" s="36" customFormat="1">
      <c r="A814" s="63" t="s">
        <v>397</v>
      </c>
      <c r="B814" s="63" t="s">
        <v>397</v>
      </c>
      <c r="C814" s="47" t="s">
        <v>166</v>
      </c>
      <c r="D814" s="38">
        <v>34</v>
      </c>
      <c r="E814" s="38"/>
      <c r="F814" s="76">
        <f t="shared" si="137"/>
        <v>34</v>
      </c>
      <c r="G814" s="38">
        <v>97</v>
      </c>
      <c r="H814" s="38">
        <v>46</v>
      </c>
      <c r="I814" s="46" t="s">
        <v>395</v>
      </c>
      <c r="J814" s="46"/>
      <c r="L814" s="48"/>
    </row>
    <row r="815" spans="1:15" s="44" customFormat="1">
      <c r="A815" s="64"/>
      <c r="B815" s="64"/>
      <c r="C815" s="49" t="s">
        <v>52</v>
      </c>
      <c r="D815" s="50">
        <f t="shared" ref="D815:F815" si="138">SUM(D811:D814)</f>
        <v>159</v>
      </c>
      <c r="E815" s="50">
        <f t="shared" si="138"/>
        <v>0</v>
      </c>
      <c r="F815" s="50">
        <f t="shared" si="138"/>
        <v>159</v>
      </c>
      <c r="G815" s="50">
        <f>SUM(G811:G814)</f>
        <v>477</v>
      </c>
      <c r="H815" s="50">
        <f>SUM(H811:H814)</f>
        <v>216</v>
      </c>
      <c r="I815" s="51"/>
      <c r="L815" s="48"/>
    </row>
    <row r="816" spans="1:15" s="44" customFormat="1">
      <c r="A816" s="62"/>
      <c r="B816" s="62"/>
      <c r="D816" s="51"/>
      <c r="E816" s="51"/>
      <c r="F816" s="51"/>
      <c r="G816" s="51"/>
      <c r="H816" s="51"/>
      <c r="I816" s="51"/>
      <c r="L816" s="48"/>
    </row>
    <row r="817" spans="1:257" s="44" customFormat="1">
      <c r="A817" s="62"/>
      <c r="B817" s="62"/>
      <c r="D817" s="51"/>
      <c r="E817" s="51"/>
      <c r="F817" s="51"/>
      <c r="G817" s="51"/>
      <c r="H817" s="51"/>
      <c r="I817" s="51"/>
      <c r="L817" s="48"/>
    </row>
    <row r="818" spans="1:257" s="36" customFormat="1">
      <c r="A818" s="61" t="s">
        <v>287</v>
      </c>
      <c r="B818" s="61"/>
      <c r="C818" s="45"/>
      <c r="D818" s="52"/>
      <c r="E818" s="52"/>
      <c r="F818" s="52"/>
      <c r="G818" s="52"/>
      <c r="H818" s="52"/>
      <c r="I818" s="52"/>
      <c r="L818" s="48"/>
    </row>
    <row r="819" spans="1:257" ht="12.4" customHeight="1">
      <c r="A819" s="54" t="s">
        <v>269</v>
      </c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  <c r="AC819" s="54"/>
      <c r="AD819" s="54"/>
      <c r="AE819" s="54"/>
      <c r="AF819" s="54"/>
      <c r="AG819" s="54"/>
      <c r="AH819" s="54"/>
      <c r="AI819" s="54"/>
      <c r="AJ819" s="54"/>
      <c r="AK819" s="54"/>
      <c r="AL819" s="54"/>
      <c r="AM819" s="54"/>
      <c r="AN819" s="54"/>
      <c r="AO819" s="54"/>
      <c r="AP819" s="54"/>
      <c r="AQ819" s="54"/>
      <c r="AR819" s="54"/>
      <c r="AS819" s="54"/>
      <c r="AT819" s="54"/>
      <c r="AU819" s="54"/>
      <c r="AV819" s="54"/>
      <c r="AW819" s="54"/>
      <c r="AX819" s="54"/>
      <c r="AY819" s="54"/>
      <c r="AZ819" s="54"/>
      <c r="BA819" s="54"/>
      <c r="BB819" s="54"/>
      <c r="BC819" s="54"/>
      <c r="BD819" s="54"/>
      <c r="BE819" s="54"/>
      <c r="BF819" s="54"/>
      <c r="BG819" s="54"/>
      <c r="BH819" s="54"/>
      <c r="BI819" s="54"/>
      <c r="BJ819" s="54"/>
      <c r="BK819" s="54"/>
      <c r="BL819" s="54"/>
      <c r="BM819" s="54"/>
      <c r="BN819" s="54"/>
      <c r="BO819" s="54"/>
      <c r="BP819" s="54"/>
      <c r="BQ819" s="54"/>
      <c r="BR819" s="54"/>
      <c r="BS819" s="54"/>
      <c r="BT819" s="54"/>
      <c r="BU819" s="54"/>
      <c r="BV819" s="54"/>
      <c r="BW819" s="54"/>
      <c r="BX819" s="54"/>
      <c r="BY819" s="54"/>
      <c r="BZ819" s="54"/>
      <c r="CA819" s="54"/>
      <c r="CB819" s="54"/>
      <c r="CC819" s="54"/>
      <c r="CD819" s="54"/>
      <c r="CE819" s="54"/>
      <c r="CF819" s="54"/>
      <c r="CG819" s="54"/>
      <c r="CH819" s="54"/>
      <c r="CI819" s="54"/>
      <c r="CJ819" s="54"/>
      <c r="CK819" s="54"/>
      <c r="CL819" s="54"/>
      <c r="CM819" s="54"/>
      <c r="CN819" s="54"/>
      <c r="CO819" s="54"/>
      <c r="CP819" s="54"/>
      <c r="CQ819" s="54"/>
      <c r="CR819" s="54"/>
      <c r="CS819" s="54"/>
      <c r="CT819" s="54"/>
      <c r="CU819" s="54"/>
      <c r="CV819" s="54"/>
      <c r="CW819" s="54"/>
      <c r="CX819" s="54"/>
      <c r="CY819" s="54"/>
      <c r="CZ819" s="54"/>
      <c r="DA819" s="54"/>
      <c r="DB819" s="54"/>
      <c r="DC819" s="54"/>
      <c r="DD819" s="54"/>
      <c r="DE819" s="54"/>
      <c r="DF819" s="54"/>
      <c r="DG819" s="54"/>
      <c r="DH819" s="54"/>
      <c r="DI819" s="54"/>
      <c r="DJ819" s="54"/>
      <c r="DK819" s="54"/>
      <c r="DL819" s="54"/>
      <c r="DM819" s="54"/>
      <c r="DN819" s="54"/>
      <c r="DO819" s="54"/>
      <c r="DP819" s="54"/>
      <c r="DQ819" s="54"/>
      <c r="DR819" s="54"/>
      <c r="DS819" s="54"/>
      <c r="DT819" s="54"/>
      <c r="DU819" s="54"/>
      <c r="DV819" s="54"/>
      <c r="DW819" s="54"/>
      <c r="DX819" s="54"/>
      <c r="DY819" s="54"/>
      <c r="DZ819" s="54"/>
      <c r="EA819" s="54"/>
      <c r="EB819" s="54"/>
      <c r="EC819" s="54"/>
      <c r="ED819" s="54"/>
      <c r="EE819" s="54"/>
      <c r="EF819" s="54"/>
      <c r="EG819" s="54"/>
      <c r="EH819" s="54"/>
      <c r="EI819" s="54"/>
      <c r="EJ819" s="54"/>
      <c r="EK819" s="54"/>
      <c r="EL819" s="54"/>
      <c r="EM819" s="54"/>
      <c r="EN819" s="54"/>
      <c r="EO819" s="54"/>
      <c r="EP819" s="54"/>
      <c r="EQ819" s="54"/>
      <c r="ER819" s="54"/>
      <c r="ES819" s="54"/>
      <c r="ET819" s="54"/>
      <c r="EU819" s="54"/>
      <c r="EV819" s="54"/>
      <c r="EW819" s="54"/>
      <c r="EX819" s="54"/>
      <c r="EY819" s="54"/>
      <c r="EZ819" s="54"/>
      <c r="FA819" s="54"/>
      <c r="FB819" s="54"/>
      <c r="FC819" s="54"/>
      <c r="FD819" s="54"/>
      <c r="FE819" s="54"/>
      <c r="FF819" s="54"/>
      <c r="FG819" s="54"/>
      <c r="FH819" s="54"/>
      <c r="FI819" s="54"/>
      <c r="FJ819" s="54"/>
      <c r="FK819" s="54"/>
      <c r="FL819" s="54"/>
      <c r="FM819" s="54"/>
      <c r="FN819" s="54"/>
      <c r="FO819" s="54"/>
      <c r="FP819" s="54"/>
      <c r="FQ819" s="54"/>
      <c r="FR819" s="54"/>
      <c r="FS819" s="54"/>
      <c r="FT819" s="54"/>
      <c r="FU819" s="54"/>
      <c r="FV819" s="54"/>
      <c r="FW819" s="54"/>
      <c r="FX819" s="54"/>
      <c r="FY819" s="54"/>
      <c r="FZ819" s="54"/>
      <c r="GA819" s="54"/>
      <c r="GB819" s="54"/>
      <c r="GC819" s="54"/>
      <c r="GD819" s="54"/>
      <c r="GE819" s="54"/>
      <c r="GF819" s="54"/>
      <c r="GG819" s="54"/>
      <c r="GH819" s="54"/>
      <c r="GI819" s="54"/>
      <c r="GJ819" s="54"/>
      <c r="GK819" s="54"/>
      <c r="GL819" s="54"/>
      <c r="GM819" s="54"/>
      <c r="GN819" s="54"/>
      <c r="GO819" s="54"/>
      <c r="GP819" s="54"/>
      <c r="GQ819" s="54"/>
      <c r="GR819" s="54"/>
      <c r="GS819" s="54"/>
      <c r="GT819" s="54"/>
      <c r="GU819" s="54"/>
      <c r="GV819" s="54"/>
      <c r="GW819" s="54"/>
      <c r="GX819" s="54"/>
      <c r="GY819" s="54"/>
      <c r="GZ819" s="54"/>
      <c r="HA819" s="54"/>
      <c r="HB819" s="54"/>
      <c r="HC819" s="54"/>
      <c r="HD819" s="54"/>
      <c r="HE819" s="54"/>
      <c r="HF819" s="54"/>
      <c r="HG819" s="54"/>
      <c r="HH819" s="54"/>
      <c r="HI819" s="54"/>
      <c r="HJ819" s="54"/>
      <c r="HK819" s="54"/>
      <c r="HL819" s="54"/>
      <c r="HM819" s="54"/>
      <c r="HN819" s="54"/>
      <c r="HO819" s="54"/>
      <c r="HP819" s="54"/>
      <c r="HQ819" s="54"/>
      <c r="HR819" s="54"/>
      <c r="HS819" s="54"/>
      <c r="HT819" s="54"/>
      <c r="HU819" s="54"/>
      <c r="HV819" s="54"/>
      <c r="HW819" s="54"/>
      <c r="HX819" s="54"/>
      <c r="HY819" s="54"/>
      <c r="HZ819" s="54"/>
      <c r="IA819" s="54"/>
      <c r="IB819" s="54"/>
      <c r="IC819" s="54"/>
      <c r="ID819" s="54"/>
      <c r="IE819" s="54"/>
      <c r="IF819" s="54"/>
      <c r="IG819" s="54"/>
      <c r="IH819" s="54"/>
      <c r="II819" s="54"/>
      <c r="IJ819" s="54"/>
      <c r="IK819" s="54"/>
      <c r="IL819" s="54"/>
      <c r="IM819" s="54"/>
      <c r="IN819" s="54"/>
      <c r="IO819" s="54"/>
      <c r="IP819" s="54"/>
      <c r="IQ819" s="54"/>
      <c r="IR819" s="54"/>
      <c r="IS819" s="54"/>
      <c r="IT819" s="54"/>
      <c r="IU819" s="54"/>
      <c r="IV819" s="54"/>
      <c r="IW819" s="54"/>
    </row>
    <row r="820" spans="1:257" s="36" customFormat="1">
      <c r="A820" s="62" t="s">
        <v>53</v>
      </c>
      <c r="B820" s="62"/>
      <c r="C820" s="44"/>
      <c r="D820" s="51"/>
      <c r="E820" s="51"/>
      <c r="F820" s="51"/>
      <c r="G820" s="51"/>
      <c r="H820" s="51"/>
      <c r="I820" s="51"/>
      <c r="L820" s="48"/>
    </row>
    <row r="821" spans="1:257" s="36" customFormat="1">
      <c r="A821" s="63" t="s">
        <v>265</v>
      </c>
      <c r="B821" s="63" t="s">
        <v>265</v>
      </c>
      <c r="C821" s="47" t="s">
        <v>175</v>
      </c>
      <c r="D821" s="38">
        <v>300</v>
      </c>
      <c r="E821" s="38"/>
      <c r="F821" s="38">
        <f>SUM(D821:E821)</f>
        <v>300</v>
      </c>
      <c r="G821" s="38">
        <v>3</v>
      </c>
      <c r="H821" s="38">
        <v>200</v>
      </c>
      <c r="I821" s="46" t="s">
        <v>395</v>
      </c>
      <c r="L821" s="48"/>
    </row>
    <row r="822" spans="1:257" s="36" customFormat="1">
      <c r="A822" s="63" t="s">
        <v>265</v>
      </c>
      <c r="B822" s="63"/>
      <c r="C822" s="47" t="s">
        <v>176</v>
      </c>
      <c r="D822" s="38">
        <v>0</v>
      </c>
      <c r="E822" s="38"/>
      <c r="F822" s="38">
        <f t="shared" ref="F822:F824" si="139">SUM(D822:E822)</f>
        <v>0</v>
      </c>
      <c r="G822" s="38">
        <v>54</v>
      </c>
      <c r="H822" s="38">
        <v>60</v>
      </c>
      <c r="I822" s="46" t="s">
        <v>395</v>
      </c>
      <c r="L822" s="48"/>
    </row>
    <row r="823" spans="1:257" s="36" customFormat="1">
      <c r="A823" s="63" t="s">
        <v>260</v>
      </c>
      <c r="B823" s="63" t="s">
        <v>260</v>
      </c>
      <c r="C823" s="47" t="s">
        <v>335</v>
      </c>
      <c r="D823" s="38">
        <v>20</v>
      </c>
      <c r="E823" s="38"/>
      <c r="F823" s="38">
        <f t="shared" si="139"/>
        <v>20</v>
      </c>
      <c r="G823" s="38"/>
      <c r="H823" s="38"/>
      <c r="I823" s="46" t="s">
        <v>395</v>
      </c>
      <c r="L823" s="48"/>
    </row>
    <row r="824" spans="1:257" s="36" customFormat="1">
      <c r="A824" s="63" t="s">
        <v>398</v>
      </c>
      <c r="B824" s="63" t="s">
        <v>398</v>
      </c>
      <c r="C824" s="47" t="s">
        <v>56</v>
      </c>
      <c r="D824" s="38">
        <v>18</v>
      </c>
      <c r="E824" s="38"/>
      <c r="F824" s="38">
        <f t="shared" si="139"/>
        <v>18</v>
      </c>
      <c r="G824" s="38">
        <v>3</v>
      </c>
      <c r="H824" s="38">
        <v>13</v>
      </c>
      <c r="I824" s="46" t="s">
        <v>395</v>
      </c>
      <c r="L824" s="48"/>
    </row>
    <row r="825" spans="1:257" s="44" customFormat="1">
      <c r="A825" s="64"/>
      <c r="B825" s="64"/>
      <c r="C825" s="49" t="s">
        <v>54</v>
      </c>
      <c r="D825" s="50">
        <f t="shared" ref="D825:F825" si="140">SUM(D821:D824)</f>
        <v>338</v>
      </c>
      <c r="E825" s="50">
        <f t="shared" si="140"/>
        <v>0</v>
      </c>
      <c r="F825" s="50">
        <f t="shared" si="140"/>
        <v>338</v>
      </c>
      <c r="G825" s="50">
        <f t="shared" ref="G825:H825" si="141">SUM(G821:G824)</f>
        <v>60</v>
      </c>
      <c r="H825" s="50">
        <f t="shared" si="141"/>
        <v>273</v>
      </c>
      <c r="I825" s="51"/>
      <c r="L825" s="48"/>
    </row>
    <row r="826" spans="1:257" s="44" customFormat="1">
      <c r="A826" s="62"/>
      <c r="B826" s="62"/>
      <c r="D826" s="51"/>
      <c r="E826" s="51"/>
      <c r="F826" s="51"/>
      <c r="G826" s="51"/>
      <c r="H826" s="51"/>
      <c r="I826" s="51"/>
      <c r="L826" s="48"/>
    </row>
    <row r="827" spans="1:257" s="44" customFormat="1">
      <c r="A827" s="62"/>
      <c r="B827" s="62"/>
      <c r="D827" s="51"/>
      <c r="E827" s="51"/>
      <c r="F827" s="51"/>
      <c r="G827" s="51"/>
      <c r="H827" s="51"/>
      <c r="I827" s="51"/>
      <c r="L827" s="48"/>
    </row>
    <row r="828" spans="1:257" s="36" customFormat="1">
      <c r="A828" s="61" t="s">
        <v>285</v>
      </c>
      <c r="B828" s="61"/>
      <c r="C828" s="45"/>
      <c r="D828" s="52"/>
      <c r="E828" s="52"/>
      <c r="F828" s="52"/>
      <c r="G828" s="52"/>
      <c r="H828" s="52"/>
      <c r="I828" s="52"/>
      <c r="L828" s="48"/>
    </row>
    <row r="829" spans="1:257" ht="12.4" customHeight="1">
      <c r="A829" s="54" t="s">
        <v>269</v>
      </c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  <c r="AC829" s="54"/>
      <c r="AD829" s="54"/>
      <c r="AE829" s="54"/>
      <c r="AF829" s="54"/>
      <c r="AG829" s="54"/>
      <c r="AH829" s="54"/>
      <c r="AI829" s="54"/>
      <c r="AJ829" s="54"/>
      <c r="AK829" s="54"/>
      <c r="AL829" s="54"/>
      <c r="AM829" s="54"/>
      <c r="AN829" s="54"/>
      <c r="AO829" s="54"/>
      <c r="AP829" s="54"/>
      <c r="AQ829" s="54"/>
      <c r="AR829" s="54"/>
      <c r="AS829" s="54"/>
      <c r="AT829" s="54"/>
      <c r="AU829" s="54"/>
      <c r="AV829" s="54"/>
      <c r="AW829" s="54"/>
      <c r="AX829" s="54"/>
      <c r="AY829" s="54"/>
      <c r="AZ829" s="54"/>
      <c r="BA829" s="54"/>
      <c r="BB829" s="54"/>
      <c r="BC829" s="54"/>
      <c r="BD829" s="54"/>
      <c r="BE829" s="54"/>
      <c r="BF829" s="54"/>
      <c r="BG829" s="54"/>
      <c r="BH829" s="54"/>
      <c r="BI829" s="54"/>
      <c r="BJ829" s="54"/>
      <c r="BK829" s="54"/>
      <c r="BL829" s="54"/>
      <c r="BM829" s="54"/>
      <c r="BN829" s="54"/>
      <c r="BO829" s="54"/>
      <c r="BP829" s="54"/>
      <c r="BQ829" s="54"/>
      <c r="BR829" s="54"/>
      <c r="BS829" s="54"/>
      <c r="BT829" s="54"/>
      <c r="BU829" s="54"/>
      <c r="BV829" s="54"/>
      <c r="BW829" s="54"/>
      <c r="BX829" s="54"/>
      <c r="BY829" s="54"/>
      <c r="BZ829" s="54"/>
      <c r="CA829" s="54"/>
      <c r="CB829" s="54"/>
      <c r="CC829" s="54"/>
      <c r="CD829" s="54"/>
      <c r="CE829" s="54"/>
      <c r="CF829" s="54"/>
      <c r="CG829" s="54"/>
      <c r="CH829" s="54"/>
      <c r="CI829" s="54"/>
      <c r="CJ829" s="54"/>
      <c r="CK829" s="54"/>
      <c r="CL829" s="54"/>
      <c r="CM829" s="54"/>
      <c r="CN829" s="54"/>
      <c r="CO829" s="54"/>
      <c r="CP829" s="54"/>
      <c r="CQ829" s="54"/>
      <c r="CR829" s="54"/>
      <c r="CS829" s="54"/>
      <c r="CT829" s="54"/>
      <c r="CU829" s="54"/>
      <c r="CV829" s="54"/>
      <c r="CW829" s="54"/>
      <c r="CX829" s="54"/>
      <c r="CY829" s="54"/>
      <c r="CZ829" s="54"/>
      <c r="DA829" s="54"/>
      <c r="DB829" s="54"/>
      <c r="DC829" s="54"/>
      <c r="DD829" s="54"/>
      <c r="DE829" s="54"/>
      <c r="DF829" s="54"/>
      <c r="DG829" s="54"/>
      <c r="DH829" s="54"/>
      <c r="DI829" s="54"/>
      <c r="DJ829" s="54"/>
      <c r="DK829" s="54"/>
      <c r="DL829" s="54"/>
      <c r="DM829" s="54"/>
      <c r="DN829" s="54"/>
      <c r="DO829" s="54"/>
      <c r="DP829" s="54"/>
      <c r="DQ829" s="54"/>
      <c r="DR829" s="54"/>
      <c r="DS829" s="54"/>
      <c r="DT829" s="54"/>
      <c r="DU829" s="54"/>
      <c r="DV829" s="54"/>
      <c r="DW829" s="54"/>
      <c r="DX829" s="54"/>
      <c r="DY829" s="54"/>
      <c r="DZ829" s="54"/>
      <c r="EA829" s="54"/>
      <c r="EB829" s="54"/>
      <c r="EC829" s="54"/>
      <c r="ED829" s="54"/>
      <c r="EE829" s="54"/>
      <c r="EF829" s="54"/>
      <c r="EG829" s="54"/>
      <c r="EH829" s="54"/>
      <c r="EI829" s="54"/>
      <c r="EJ829" s="54"/>
      <c r="EK829" s="54"/>
      <c r="EL829" s="54"/>
      <c r="EM829" s="54"/>
      <c r="EN829" s="54"/>
      <c r="EO829" s="54"/>
      <c r="EP829" s="54"/>
      <c r="EQ829" s="54"/>
      <c r="ER829" s="54"/>
      <c r="ES829" s="54"/>
      <c r="ET829" s="54"/>
      <c r="EU829" s="54"/>
      <c r="EV829" s="54"/>
      <c r="EW829" s="54"/>
      <c r="EX829" s="54"/>
      <c r="EY829" s="54"/>
      <c r="EZ829" s="54"/>
      <c r="FA829" s="54"/>
      <c r="FB829" s="54"/>
      <c r="FC829" s="54"/>
      <c r="FD829" s="54"/>
      <c r="FE829" s="54"/>
      <c r="FF829" s="54"/>
      <c r="FG829" s="54"/>
      <c r="FH829" s="54"/>
      <c r="FI829" s="54"/>
      <c r="FJ829" s="54"/>
      <c r="FK829" s="54"/>
      <c r="FL829" s="54"/>
      <c r="FM829" s="54"/>
      <c r="FN829" s="54"/>
      <c r="FO829" s="54"/>
      <c r="FP829" s="54"/>
      <c r="FQ829" s="54"/>
      <c r="FR829" s="54"/>
      <c r="FS829" s="54"/>
      <c r="FT829" s="54"/>
      <c r="FU829" s="54"/>
      <c r="FV829" s="54"/>
      <c r="FW829" s="54"/>
      <c r="FX829" s="54"/>
      <c r="FY829" s="54"/>
      <c r="FZ829" s="54"/>
      <c r="GA829" s="54"/>
      <c r="GB829" s="54"/>
      <c r="GC829" s="54"/>
      <c r="GD829" s="54"/>
      <c r="GE829" s="54"/>
      <c r="GF829" s="54"/>
      <c r="GG829" s="54"/>
      <c r="GH829" s="54"/>
      <c r="GI829" s="54"/>
      <c r="GJ829" s="54"/>
      <c r="GK829" s="54"/>
      <c r="GL829" s="54"/>
      <c r="GM829" s="54"/>
      <c r="GN829" s="54"/>
      <c r="GO829" s="54"/>
      <c r="GP829" s="54"/>
      <c r="GQ829" s="54"/>
      <c r="GR829" s="54"/>
      <c r="GS829" s="54"/>
      <c r="GT829" s="54"/>
      <c r="GU829" s="54"/>
      <c r="GV829" s="54"/>
      <c r="GW829" s="54"/>
      <c r="GX829" s="54"/>
      <c r="GY829" s="54"/>
      <c r="GZ829" s="54"/>
      <c r="HA829" s="54"/>
      <c r="HB829" s="54"/>
      <c r="HC829" s="54"/>
      <c r="HD829" s="54"/>
      <c r="HE829" s="54"/>
      <c r="HF829" s="54"/>
      <c r="HG829" s="54"/>
      <c r="HH829" s="54"/>
      <c r="HI829" s="54"/>
      <c r="HJ829" s="54"/>
      <c r="HK829" s="54"/>
      <c r="HL829" s="54"/>
      <c r="HM829" s="54"/>
      <c r="HN829" s="54"/>
      <c r="HO829" s="54"/>
      <c r="HP829" s="54"/>
      <c r="HQ829" s="54"/>
      <c r="HR829" s="54"/>
      <c r="HS829" s="54"/>
      <c r="HT829" s="54"/>
      <c r="HU829" s="54"/>
      <c r="HV829" s="54"/>
      <c r="HW829" s="54"/>
      <c r="HX829" s="54"/>
      <c r="HY829" s="54"/>
      <c r="HZ829" s="54"/>
      <c r="IA829" s="54"/>
      <c r="IB829" s="54"/>
      <c r="IC829" s="54"/>
      <c r="ID829" s="54"/>
      <c r="IE829" s="54"/>
      <c r="IF829" s="54"/>
      <c r="IG829" s="54"/>
      <c r="IH829" s="54"/>
      <c r="II829" s="54"/>
      <c r="IJ829" s="54"/>
      <c r="IK829" s="54"/>
      <c r="IL829" s="54"/>
      <c r="IM829" s="54"/>
      <c r="IN829" s="54"/>
      <c r="IO829" s="54"/>
      <c r="IP829" s="54"/>
      <c r="IQ829" s="54"/>
      <c r="IR829" s="54"/>
      <c r="IS829" s="54"/>
      <c r="IT829" s="54"/>
      <c r="IU829" s="54"/>
      <c r="IV829" s="54"/>
      <c r="IW829" s="54"/>
    </row>
    <row r="830" spans="1:257" s="36" customFormat="1">
      <c r="A830" s="62" t="s">
        <v>53</v>
      </c>
      <c r="B830" s="62"/>
      <c r="C830" s="44"/>
      <c r="D830" s="51"/>
      <c r="E830" s="51"/>
      <c r="F830" s="51"/>
      <c r="G830" s="51"/>
      <c r="H830" s="51"/>
      <c r="I830" s="51"/>
      <c r="L830" s="48"/>
    </row>
    <row r="831" spans="1:257" s="36" customFormat="1">
      <c r="A831" s="63" t="s">
        <v>417</v>
      </c>
      <c r="B831" s="63" t="s">
        <v>417</v>
      </c>
      <c r="C831" s="47" t="s">
        <v>360</v>
      </c>
      <c r="D831" s="38">
        <v>200</v>
      </c>
      <c r="E831" s="38"/>
      <c r="F831" s="38">
        <f>SUM(D831:E831)</f>
        <v>200</v>
      </c>
      <c r="G831" s="38"/>
      <c r="H831" s="38">
        <v>250</v>
      </c>
      <c r="I831" s="46" t="s">
        <v>395</v>
      </c>
      <c r="J831" s="36" t="s">
        <v>667</v>
      </c>
      <c r="L831" s="48"/>
    </row>
    <row r="832" spans="1:257" s="36" customFormat="1">
      <c r="A832" s="63" t="s">
        <v>400</v>
      </c>
      <c r="B832" s="63" t="s">
        <v>400</v>
      </c>
      <c r="C832" s="47" t="s">
        <v>138</v>
      </c>
      <c r="D832" s="38">
        <v>54</v>
      </c>
      <c r="E832" s="38"/>
      <c r="F832" s="38">
        <f t="shared" ref="F832:F882" si="142">SUM(D832:E832)</f>
        <v>54</v>
      </c>
      <c r="G832" s="38"/>
      <c r="H832" s="38">
        <v>68</v>
      </c>
      <c r="I832" s="46" t="s">
        <v>395</v>
      </c>
      <c r="L832" s="48"/>
    </row>
    <row r="833" spans="1:12" s="36" customFormat="1">
      <c r="A833" s="63" t="s">
        <v>252</v>
      </c>
      <c r="B833" s="63" t="s">
        <v>252</v>
      </c>
      <c r="C833" s="47" t="s">
        <v>434</v>
      </c>
      <c r="D833" s="38">
        <v>4760</v>
      </c>
      <c r="E833" s="38"/>
      <c r="F833" s="38">
        <f t="shared" si="142"/>
        <v>4760</v>
      </c>
      <c r="G833" s="38">
        <v>4759</v>
      </c>
      <c r="H833" s="38">
        <v>5083</v>
      </c>
      <c r="I833" s="46" t="s">
        <v>395</v>
      </c>
      <c r="L833" s="48"/>
    </row>
    <row r="834" spans="1:12" s="36" customFormat="1">
      <c r="A834" s="63" t="s">
        <v>549</v>
      </c>
      <c r="B834" s="63"/>
      <c r="C834" s="47" t="s">
        <v>550</v>
      </c>
      <c r="D834" s="38">
        <v>690</v>
      </c>
      <c r="E834" s="38"/>
      <c r="F834" s="38">
        <f t="shared" si="142"/>
        <v>690</v>
      </c>
      <c r="G834" s="38">
        <v>732</v>
      </c>
      <c r="H834" s="38">
        <v>0</v>
      </c>
      <c r="I834" s="46" t="s">
        <v>395</v>
      </c>
      <c r="J834" s="36" t="s">
        <v>565</v>
      </c>
      <c r="L834" s="48"/>
    </row>
    <row r="835" spans="1:12" s="36" customFormat="1">
      <c r="A835" s="63" t="s">
        <v>549</v>
      </c>
      <c r="B835" s="63"/>
      <c r="C835" s="47" t="s">
        <v>668</v>
      </c>
      <c r="D835" s="38"/>
      <c r="E835" s="38"/>
      <c r="F835" s="38"/>
      <c r="G835" s="38"/>
      <c r="H835" s="38">
        <v>1896</v>
      </c>
      <c r="I835" s="46" t="s">
        <v>395</v>
      </c>
      <c r="L835" s="48"/>
    </row>
    <row r="836" spans="1:12" s="36" customFormat="1">
      <c r="A836" s="63" t="s">
        <v>252</v>
      </c>
      <c r="B836" s="63"/>
      <c r="C836" s="47" t="s">
        <v>160</v>
      </c>
      <c r="D836" s="38">
        <v>120</v>
      </c>
      <c r="E836" s="38"/>
      <c r="F836" s="38">
        <f t="shared" si="142"/>
        <v>120</v>
      </c>
      <c r="G836" s="38">
        <v>120</v>
      </c>
      <c r="H836" s="38">
        <v>120</v>
      </c>
      <c r="I836" s="46" t="s">
        <v>395</v>
      </c>
      <c r="J836" s="36" t="s">
        <v>177</v>
      </c>
      <c r="L836" s="48"/>
    </row>
    <row r="837" spans="1:12" s="36" customFormat="1">
      <c r="A837" s="63" t="s">
        <v>252</v>
      </c>
      <c r="B837" s="63"/>
      <c r="C837" s="47" t="s">
        <v>392</v>
      </c>
      <c r="D837" s="38">
        <v>334</v>
      </c>
      <c r="E837" s="38"/>
      <c r="F837" s="38">
        <f t="shared" si="142"/>
        <v>334</v>
      </c>
      <c r="G837" s="38">
        <v>334</v>
      </c>
      <c r="H837" s="38">
        <v>347</v>
      </c>
      <c r="I837" s="46" t="s">
        <v>395</v>
      </c>
      <c r="L837" s="48"/>
    </row>
    <row r="838" spans="1:12" s="36" customFormat="1">
      <c r="A838" s="63" t="s">
        <v>469</v>
      </c>
      <c r="B838" s="63" t="s">
        <v>469</v>
      </c>
      <c r="C838" s="47" t="s">
        <v>470</v>
      </c>
      <c r="D838" s="38">
        <v>0</v>
      </c>
      <c r="E838" s="38">
        <v>450</v>
      </c>
      <c r="F838" s="38">
        <f t="shared" si="142"/>
        <v>450</v>
      </c>
      <c r="G838" s="38">
        <v>450</v>
      </c>
      <c r="H838" s="38">
        <v>0</v>
      </c>
      <c r="I838" s="46" t="s">
        <v>395</v>
      </c>
      <c r="L838" s="48"/>
    </row>
    <row r="839" spans="1:12" s="36" customFormat="1">
      <c r="A839" s="63" t="s">
        <v>325</v>
      </c>
      <c r="B839" s="63" t="s">
        <v>325</v>
      </c>
      <c r="C839" s="47" t="s">
        <v>381</v>
      </c>
      <c r="D839" s="38">
        <v>260</v>
      </c>
      <c r="E839" s="38"/>
      <c r="F839" s="38">
        <f t="shared" si="142"/>
        <v>260</v>
      </c>
      <c r="G839" s="38">
        <v>259</v>
      </c>
      <c r="H839" s="38">
        <v>260</v>
      </c>
      <c r="I839" s="46" t="s">
        <v>395</v>
      </c>
      <c r="J839" s="36" t="s">
        <v>572</v>
      </c>
      <c r="L839" s="48"/>
    </row>
    <row r="840" spans="1:12" s="36" customFormat="1">
      <c r="A840" s="63" t="s">
        <v>428</v>
      </c>
      <c r="B840" s="63" t="s">
        <v>428</v>
      </c>
      <c r="C840" s="47" t="s">
        <v>167</v>
      </c>
      <c r="D840" s="38">
        <v>40</v>
      </c>
      <c r="E840" s="38"/>
      <c r="F840" s="38">
        <f t="shared" si="142"/>
        <v>40</v>
      </c>
      <c r="G840" s="38"/>
      <c r="H840" s="38">
        <v>40</v>
      </c>
      <c r="I840" s="46" t="s">
        <v>395</v>
      </c>
      <c r="L840" s="48"/>
    </row>
    <row r="841" spans="1:12" s="36" customFormat="1">
      <c r="A841" s="63" t="s">
        <v>427</v>
      </c>
      <c r="B841" s="63" t="s">
        <v>427</v>
      </c>
      <c r="C841" s="47" t="s">
        <v>192</v>
      </c>
      <c r="D841" s="38">
        <v>20</v>
      </c>
      <c r="E841" s="38"/>
      <c r="F841" s="38">
        <f t="shared" si="142"/>
        <v>20</v>
      </c>
      <c r="G841" s="38"/>
      <c r="H841" s="38">
        <v>20</v>
      </c>
      <c r="I841" s="46" t="s">
        <v>395</v>
      </c>
      <c r="L841" s="48"/>
    </row>
    <row r="842" spans="1:12" s="36" customFormat="1">
      <c r="A842" s="63" t="s">
        <v>402</v>
      </c>
      <c r="B842" s="63" t="s">
        <v>402</v>
      </c>
      <c r="C842" s="47" t="s">
        <v>85</v>
      </c>
      <c r="D842" s="38">
        <v>20</v>
      </c>
      <c r="E842" s="38"/>
      <c r="F842" s="38">
        <f t="shared" si="142"/>
        <v>20</v>
      </c>
      <c r="G842" s="38"/>
      <c r="H842" s="38">
        <v>50</v>
      </c>
      <c r="I842" s="46" t="s">
        <v>395</v>
      </c>
      <c r="L842" s="48"/>
    </row>
    <row r="843" spans="1:12" s="36" customFormat="1">
      <c r="A843" s="63" t="s">
        <v>402</v>
      </c>
      <c r="B843" s="63"/>
      <c r="C843" s="47" t="s">
        <v>636</v>
      </c>
      <c r="D843" s="38"/>
      <c r="E843" s="38">
        <v>516</v>
      </c>
      <c r="F843" s="38">
        <f t="shared" si="142"/>
        <v>516</v>
      </c>
      <c r="G843" s="38">
        <v>600</v>
      </c>
      <c r="H843" s="38">
        <v>600</v>
      </c>
      <c r="I843" s="46" t="s">
        <v>395</v>
      </c>
      <c r="L843" s="48"/>
    </row>
    <row r="844" spans="1:12" s="36" customFormat="1">
      <c r="A844" s="63" t="s">
        <v>402</v>
      </c>
      <c r="B844" s="63"/>
      <c r="C844" s="47" t="s">
        <v>178</v>
      </c>
      <c r="D844" s="38">
        <v>300</v>
      </c>
      <c r="E844" s="38"/>
      <c r="F844" s="38">
        <f t="shared" si="142"/>
        <v>300</v>
      </c>
      <c r="G844" s="38">
        <v>298</v>
      </c>
      <c r="H844" s="38">
        <v>300</v>
      </c>
      <c r="I844" s="46" t="s">
        <v>395</v>
      </c>
      <c r="J844" s="36" t="s">
        <v>573</v>
      </c>
      <c r="L844" s="48"/>
    </row>
    <row r="845" spans="1:12" s="36" customFormat="1">
      <c r="A845" s="63" t="s">
        <v>253</v>
      </c>
      <c r="B845" s="63" t="s">
        <v>253</v>
      </c>
      <c r="C845" s="47" t="s">
        <v>98</v>
      </c>
      <c r="D845" s="38">
        <v>1220</v>
      </c>
      <c r="E845" s="38">
        <v>160</v>
      </c>
      <c r="F845" s="38">
        <f t="shared" si="142"/>
        <v>1380</v>
      </c>
      <c r="G845" s="38">
        <v>1367</v>
      </c>
      <c r="H845" s="38">
        <v>1520</v>
      </c>
      <c r="I845" s="46" t="s">
        <v>395</v>
      </c>
      <c r="J845" s="46"/>
      <c r="L845" s="48"/>
    </row>
    <row r="846" spans="1:12" s="36" customFormat="1">
      <c r="A846" s="63" t="s">
        <v>254</v>
      </c>
      <c r="B846" s="63"/>
      <c r="C846" s="47" t="s">
        <v>169</v>
      </c>
      <c r="D846" s="38">
        <v>61</v>
      </c>
      <c r="E846" s="38"/>
      <c r="F846" s="38">
        <f t="shared" si="142"/>
        <v>61</v>
      </c>
      <c r="G846" s="38">
        <v>1</v>
      </c>
      <c r="H846" s="38">
        <v>0</v>
      </c>
      <c r="I846" s="46" t="s">
        <v>395</v>
      </c>
      <c r="J846" s="46"/>
      <c r="K846" s="36" t="s">
        <v>574</v>
      </c>
      <c r="L846" s="48"/>
    </row>
    <row r="847" spans="1:12" s="36" customFormat="1">
      <c r="A847" s="63" t="s">
        <v>324</v>
      </c>
      <c r="B847" s="63"/>
      <c r="C847" s="47" t="s">
        <v>172</v>
      </c>
      <c r="D847" s="38">
        <v>60</v>
      </c>
      <c r="E847" s="38"/>
      <c r="F847" s="38">
        <f t="shared" si="142"/>
        <v>60</v>
      </c>
      <c r="G847" s="38">
        <v>29</v>
      </c>
      <c r="H847" s="38">
        <v>60</v>
      </c>
      <c r="I847" s="46" t="s">
        <v>395</v>
      </c>
      <c r="J847" s="46"/>
      <c r="L847" s="48"/>
    </row>
    <row r="848" spans="1:12" s="36" customFormat="1">
      <c r="A848" s="63" t="s">
        <v>266</v>
      </c>
      <c r="B848" s="63" t="s">
        <v>265</v>
      </c>
      <c r="C848" s="47" t="s">
        <v>483</v>
      </c>
      <c r="D848" s="38">
        <v>150</v>
      </c>
      <c r="E848" s="38"/>
      <c r="F848" s="38">
        <f t="shared" si="142"/>
        <v>150</v>
      </c>
      <c r="G848" s="38">
        <v>78</v>
      </c>
      <c r="H848" s="38">
        <v>150</v>
      </c>
      <c r="I848" s="46" t="s">
        <v>395</v>
      </c>
      <c r="J848" s="36" t="s">
        <v>484</v>
      </c>
      <c r="L848" s="48"/>
    </row>
    <row r="849" spans="1:12" s="36" customFormat="1">
      <c r="A849" s="63" t="s">
        <v>407</v>
      </c>
      <c r="B849" s="63" t="s">
        <v>407</v>
      </c>
      <c r="C849" s="47" t="s">
        <v>58</v>
      </c>
      <c r="D849" s="38">
        <v>50</v>
      </c>
      <c r="E849" s="38"/>
      <c r="F849" s="38">
        <f t="shared" si="142"/>
        <v>50</v>
      </c>
      <c r="G849" s="38">
        <v>9</v>
      </c>
      <c r="H849" s="38">
        <v>50</v>
      </c>
      <c r="I849" s="46" t="s">
        <v>395</v>
      </c>
      <c r="L849" s="48"/>
    </row>
    <row r="850" spans="1:12" s="36" customFormat="1">
      <c r="A850" s="63" t="s">
        <v>407</v>
      </c>
      <c r="B850" s="63"/>
      <c r="C850" s="47" t="s">
        <v>170</v>
      </c>
      <c r="D850" s="38">
        <v>60</v>
      </c>
      <c r="E850" s="38"/>
      <c r="F850" s="38">
        <f t="shared" si="142"/>
        <v>60</v>
      </c>
      <c r="G850" s="38">
        <v>40</v>
      </c>
      <c r="H850" s="38">
        <v>60</v>
      </c>
      <c r="I850" s="46" t="s">
        <v>395</v>
      </c>
      <c r="L850" s="48"/>
    </row>
    <row r="851" spans="1:12" s="36" customFormat="1">
      <c r="A851" s="63" t="s">
        <v>407</v>
      </c>
      <c r="B851" s="63"/>
      <c r="C851" s="47" t="s">
        <v>90</v>
      </c>
      <c r="D851" s="38">
        <v>100</v>
      </c>
      <c r="E851" s="38"/>
      <c r="F851" s="38">
        <f t="shared" si="142"/>
        <v>100</v>
      </c>
      <c r="G851" s="38">
        <v>82</v>
      </c>
      <c r="H851" s="38">
        <v>100</v>
      </c>
      <c r="I851" s="46" t="s">
        <v>395</v>
      </c>
      <c r="L851" s="48"/>
    </row>
    <row r="852" spans="1:12" s="36" customFormat="1">
      <c r="A852" s="63" t="s">
        <v>407</v>
      </c>
      <c r="B852" s="63"/>
      <c r="C852" s="47" t="s">
        <v>67</v>
      </c>
      <c r="D852" s="38">
        <v>250</v>
      </c>
      <c r="E852" s="38"/>
      <c r="F852" s="38">
        <f t="shared" si="142"/>
        <v>250</v>
      </c>
      <c r="G852" s="38">
        <v>27</v>
      </c>
      <c r="H852" s="38">
        <v>250</v>
      </c>
      <c r="I852" s="46" t="s">
        <v>395</v>
      </c>
      <c r="J852" s="36" t="s">
        <v>486</v>
      </c>
      <c r="L852" s="48"/>
    </row>
    <row r="853" spans="1:12" s="36" customFormat="1">
      <c r="A853" s="63" t="s">
        <v>407</v>
      </c>
      <c r="B853" s="63"/>
      <c r="C853" s="47" t="s">
        <v>67</v>
      </c>
      <c r="D853" s="38">
        <v>200</v>
      </c>
      <c r="E853" s="38"/>
      <c r="F853" s="38">
        <f t="shared" si="142"/>
        <v>200</v>
      </c>
      <c r="G853" s="38">
        <v>43</v>
      </c>
      <c r="H853" s="38">
        <v>200</v>
      </c>
      <c r="I853" s="46" t="s">
        <v>395</v>
      </c>
      <c r="J853" s="36" t="s">
        <v>584</v>
      </c>
      <c r="L853" s="48"/>
    </row>
    <row r="854" spans="1:12" s="36" customFormat="1">
      <c r="A854" s="63" t="s">
        <v>407</v>
      </c>
      <c r="B854" s="63"/>
      <c r="C854" s="47" t="s">
        <v>143</v>
      </c>
      <c r="D854" s="38">
        <v>200</v>
      </c>
      <c r="E854" s="38"/>
      <c r="F854" s="38">
        <f t="shared" si="142"/>
        <v>200</v>
      </c>
      <c r="G854" s="38">
        <v>25</v>
      </c>
      <c r="H854" s="38">
        <v>200</v>
      </c>
      <c r="I854" s="46" t="s">
        <v>395</v>
      </c>
      <c r="L854" s="48"/>
    </row>
    <row r="855" spans="1:12" s="36" customFormat="1">
      <c r="A855" s="63" t="s">
        <v>264</v>
      </c>
      <c r="B855" s="63" t="s">
        <v>264</v>
      </c>
      <c r="C855" s="47" t="s">
        <v>326</v>
      </c>
      <c r="D855" s="38">
        <v>150</v>
      </c>
      <c r="E855" s="38"/>
      <c r="F855" s="38">
        <f t="shared" si="142"/>
        <v>150</v>
      </c>
      <c r="G855" s="38">
        <v>35</v>
      </c>
      <c r="H855" s="38">
        <v>100</v>
      </c>
      <c r="I855" s="46" t="s">
        <v>395</v>
      </c>
      <c r="L855" s="48"/>
    </row>
    <row r="856" spans="1:12" s="36" customFormat="1">
      <c r="A856" s="63" t="s">
        <v>264</v>
      </c>
      <c r="B856" s="63"/>
      <c r="C856" s="47" t="s">
        <v>452</v>
      </c>
      <c r="D856" s="38">
        <v>20</v>
      </c>
      <c r="E856" s="38"/>
      <c r="F856" s="38">
        <f t="shared" si="142"/>
        <v>20</v>
      </c>
      <c r="G856" s="38">
        <v>11</v>
      </c>
      <c r="H856" s="38">
        <v>20</v>
      </c>
      <c r="I856" s="46" t="s">
        <v>395</v>
      </c>
      <c r="L856" s="48"/>
    </row>
    <row r="857" spans="1:12" s="36" customFormat="1">
      <c r="A857" s="63" t="s">
        <v>255</v>
      </c>
      <c r="B857" s="63" t="s">
        <v>255</v>
      </c>
      <c r="C857" s="47" t="s">
        <v>81</v>
      </c>
      <c r="D857" s="38">
        <v>150</v>
      </c>
      <c r="E857" s="38"/>
      <c r="F857" s="38">
        <f t="shared" si="142"/>
        <v>150</v>
      </c>
      <c r="G857" s="38">
        <v>117</v>
      </c>
      <c r="H857" s="38">
        <v>150</v>
      </c>
      <c r="I857" s="46" t="s">
        <v>395</v>
      </c>
      <c r="L857" s="48"/>
    </row>
    <row r="858" spans="1:12" s="36" customFormat="1">
      <c r="A858" s="63" t="s">
        <v>259</v>
      </c>
      <c r="B858" s="63" t="s">
        <v>259</v>
      </c>
      <c r="C858" s="47" t="s">
        <v>95</v>
      </c>
      <c r="D858" s="38">
        <v>150</v>
      </c>
      <c r="E858" s="38"/>
      <c r="F858" s="38">
        <f t="shared" si="142"/>
        <v>150</v>
      </c>
      <c r="G858" s="38">
        <v>252</v>
      </c>
      <c r="H858" s="38">
        <v>280</v>
      </c>
      <c r="I858" s="46" t="s">
        <v>395</v>
      </c>
      <c r="L858" s="48"/>
    </row>
    <row r="859" spans="1:12" s="36" customFormat="1" ht="12.75" customHeight="1">
      <c r="A859" s="63" t="s">
        <v>259</v>
      </c>
      <c r="B859" s="63"/>
      <c r="C859" s="47" t="s">
        <v>59</v>
      </c>
      <c r="D859" s="38">
        <v>800</v>
      </c>
      <c r="E859" s="38"/>
      <c r="F859" s="38">
        <f t="shared" si="142"/>
        <v>800</v>
      </c>
      <c r="G859" s="38">
        <v>578</v>
      </c>
      <c r="H859" s="38">
        <v>650</v>
      </c>
      <c r="I859" s="46" t="s">
        <v>395</v>
      </c>
      <c r="L859" s="48"/>
    </row>
    <row r="860" spans="1:12" s="36" customFormat="1">
      <c r="A860" s="63" t="s">
        <v>259</v>
      </c>
      <c r="B860" s="63"/>
      <c r="C860" s="47" t="s">
        <v>125</v>
      </c>
      <c r="D860" s="38">
        <v>10</v>
      </c>
      <c r="E860" s="38"/>
      <c r="F860" s="38">
        <f t="shared" si="142"/>
        <v>10</v>
      </c>
      <c r="G860" s="38">
        <v>4</v>
      </c>
      <c r="H860" s="38">
        <v>20</v>
      </c>
      <c r="I860" s="46" t="s">
        <v>395</v>
      </c>
      <c r="L860" s="48"/>
    </row>
    <row r="861" spans="1:12" s="36" customFormat="1">
      <c r="A861" s="63" t="s">
        <v>403</v>
      </c>
      <c r="B861" s="63" t="s">
        <v>403</v>
      </c>
      <c r="C861" s="47" t="s">
        <v>89</v>
      </c>
      <c r="D861" s="38">
        <v>20</v>
      </c>
      <c r="E861" s="38"/>
      <c r="F861" s="38">
        <f t="shared" si="142"/>
        <v>20</v>
      </c>
      <c r="G861" s="38"/>
      <c r="H861" s="38">
        <v>20</v>
      </c>
      <c r="I861" s="46" t="s">
        <v>395</v>
      </c>
      <c r="L861" s="48"/>
    </row>
    <row r="862" spans="1:12" s="36" customFormat="1">
      <c r="A862" s="63" t="s">
        <v>263</v>
      </c>
      <c r="B862" s="63" t="s">
        <v>263</v>
      </c>
      <c r="C862" s="47" t="s">
        <v>126</v>
      </c>
      <c r="D862" s="38">
        <v>200</v>
      </c>
      <c r="E862" s="38"/>
      <c r="F862" s="38">
        <f t="shared" si="142"/>
        <v>200</v>
      </c>
      <c r="G862" s="38">
        <v>190</v>
      </c>
      <c r="H862" s="38">
        <v>200</v>
      </c>
      <c r="I862" s="46" t="s">
        <v>395</v>
      </c>
      <c r="L862" s="48"/>
    </row>
    <row r="863" spans="1:12" s="36" customFormat="1">
      <c r="A863" s="63" t="s">
        <v>260</v>
      </c>
      <c r="B863" s="63" t="s">
        <v>260</v>
      </c>
      <c r="C863" s="47" t="s">
        <v>127</v>
      </c>
      <c r="D863" s="38">
        <v>5</v>
      </c>
      <c r="E863" s="38"/>
      <c r="F863" s="38">
        <f t="shared" si="142"/>
        <v>5</v>
      </c>
      <c r="G863" s="38"/>
      <c r="H863" s="38">
        <v>0</v>
      </c>
      <c r="I863" s="46" t="s">
        <v>395</v>
      </c>
      <c r="L863" s="48"/>
    </row>
    <row r="864" spans="1:12" s="36" customFormat="1">
      <c r="A864" s="63" t="s">
        <v>260</v>
      </c>
      <c r="B864" s="63"/>
      <c r="C864" s="47" t="s">
        <v>230</v>
      </c>
      <c r="D864" s="38">
        <v>10</v>
      </c>
      <c r="E864" s="38"/>
      <c r="F864" s="38">
        <f t="shared" si="142"/>
        <v>10</v>
      </c>
      <c r="G864" s="38"/>
      <c r="H864" s="38">
        <v>10</v>
      </c>
      <c r="I864" s="46" t="s">
        <v>395</v>
      </c>
      <c r="L864" s="48"/>
    </row>
    <row r="865" spans="1:257" s="36" customFormat="1">
      <c r="A865" s="63" t="s">
        <v>260</v>
      </c>
      <c r="B865" s="63"/>
      <c r="C865" s="47" t="s">
        <v>117</v>
      </c>
      <c r="D865" s="38">
        <v>20</v>
      </c>
      <c r="E865" s="38"/>
      <c r="F865" s="38">
        <f t="shared" si="142"/>
        <v>20</v>
      </c>
      <c r="G865" s="38">
        <v>1</v>
      </c>
      <c r="H865" s="38">
        <v>0</v>
      </c>
      <c r="I865" s="46" t="s">
        <v>395</v>
      </c>
      <c r="L865" s="48"/>
    </row>
    <row r="866" spans="1:257" s="36" customFormat="1">
      <c r="A866" s="63" t="s">
        <v>260</v>
      </c>
      <c r="B866" s="63"/>
      <c r="C866" s="47" t="s">
        <v>485</v>
      </c>
      <c r="D866" s="38">
        <v>100</v>
      </c>
      <c r="E866" s="38"/>
      <c r="F866" s="38">
        <f t="shared" si="142"/>
        <v>100</v>
      </c>
      <c r="G866" s="38"/>
      <c r="H866" s="38">
        <v>0</v>
      </c>
      <c r="I866" s="46" t="s">
        <v>395</v>
      </c>
      <c r="L866" s="48"/>
    </row>
    <row r="867" spans="1:257" s="36" customFormat="1">
      <c r="A867" s="63" t="s">
        <v>260</v>
      </c>
      <c r="B867" s="63"/>
      <c r="C867" s="47" t="s">
        <v>223</v>
      </c>
      <c r="D867" s="38">
        <v>120</v>
      </c>
      <c r="E867" s="38"/>
      <c r="F867" s="38">
        <f t="shared" si="142"/>
        <v>120</v>
      </c>
      <c r="G867" s="38">
        <v>89</v>
      </c>
      <c r="H867" s="38">
        <v>120</v>
      </c>
      <c r="I867" s="46" t="s">
        <v>395</v>
      </c>
      <c r="L867" s="48"/>
    </row>
    <row r="868" spans="1:257" s="36" customFormat="1">
      <c r="A868" s="145"/>
      <c r="B868" s="145"/>
      <c r="D868" s="46"/>
      <c r="E868" s="46"/>
      <c r="F868" s="46"/>
      <c r="G868" s="46"/>
      <c r="H868" s="46"/>
      <c r="I868" s="46"/>
      <c r="L868" s="48"/>
    </row>
    <row r="869" spans="1:257" s="36" customFormat="1">
      <c r="A869" s="145"/>
      <c r="B869" s="145"/>
      <c r="D869" s="46"/>
      <c r="E869" s="46"/>
      <c r="F869" s="46"/>
      <c r="G869" s="46"/>
      <c r="H869" s="46"/>
      <c r="I869" s="46"/>
      <c r="L869" s="48"/>
    </row>
    <row r="870" spans="1:257" s="36" customFormat="1">
      <c r="A870" s="145"/>
      <c r="B870" s="145"/>
      <c r="D870" s="46"/>
      <c r="E870" s="46"/>
      <c r="F870" s="46"/>
      <c r="G870" s="46"/>
      <c r="H870" s="46"/>
      <c r="I870" s="46"/>
      <c r="L870" s="48"/>
    </row>
    <row r="871" spans="1:257" s="36" customFormat="1">
      <c r="A871" s="145"/>
      <c r="B871" s="145"/>
      <c r="D871" s="46"/>
      <c r="E871" s="46"/>
      <c r="F871" s="46"/>
      <c r="G871" s="46"/>
      <c r="H871" s="46"/>
      <c r="I871" s="46"/>
      <c r="L871" s="48"/>
    </row>
    <row r="872" spans="1:257" s="1" customFormat="1" ht="35.25" customHeight="1">
      <c r="A872" s="54"/>
      <c r="B872" s="54"/>
      <c r="D872" s="41" t="s">
        <v>599</v>
      </c>
      <c r="E872" s="41" t="s">
        <v>600</v>
      </c>
      <c r="F872" s="41" t="s">
        <v>601</v>
      </c>
      <c r="G872" s="41" t="s">
        <v>602</v>
      </c>
      <c r="H872" s="41" t="s">
        <v>653</v>
      </c>
      <c r="I872" s="110"/>
      <c r="K872" s="3"/>
      <c r="L872" s="3"/>
      <c r="M872" s="3"/>
      <c r="N872" s="2"/>
    </row>
    <row r="873" spans="1:257" s="36" customFormat="1">
      <c r="A873" s="145"/>
      <c r="B873" s="145"/>
      <c r="D873" s="46"/>
      <c r="E873" s="46"/>
      <c r="F873" s="46"/>
      <c r="G873" s="46"/>
      <c r="H873" s="46"/>
      <c r="I873" s="46"/>
      <c r="L873" s="48"/>
    </row>
    <row r="874" spans="1:257" s="36" customFormat="1">
      <c r="A874" s="61" t="s">
        <v>285</v>
      </c>
      <c r="B874" s="61"/>
      <c r="C874" s="45"/>
      <c r="D874" s="52"/>
      <c r="E874" s="52"/>
      <c r="F874" s="52"/>
      <c r="G874" s="52"/>
      <c r="H874" s="52"/>
      <c r="I874" s="52"/>
      <c r="L874" s="48"/>
    </row>
    <row r="875" spans="1:257" ht="12.4" customHeight="1">
      <c r="A875" s="54" t="s">
        <v>269</v>
      </c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  <c r="AC875" s="54"/>
      <c r="AD875" s="54"/>
      <c r="AE875" s="54"/>
      <c r="AF875" s="54"/>
      <c r="AG875" s="54"/>
      <c r="AH875" s="54"/>
      <c r="AI875" s="54"/>
      <c r="AJ875" s="54"/>
      <c r="AK875" s="54"/>
      <c r="AL875" s="54"/>
      <c r="AM875" s="54"/>
      <c r="AN875" s="54"/>
      <c r="AO875" s="54"/>
      <c r="AP875" s="54"/>
      <c r="AQ875" s="54"/>
      <c r="AR875" s="54"/>
      <c r="AS875" s="54"/>
      <c r="AT875" s="54"/>
      <c r="AU875" s="54"/>
      <c r="AV875" s="54"/>
      <c r="AW875" s="54"/>
      <c r="AX875" s="54"/>
      <c r="AY875" s="54"/>
      <c r="AZ875" s="54"/>
      <c r="BA875" s="54"/>
      <c r="BB875" s="54"/>
      <c r="BC875" s="54"/>
      <c r="BD875" s="54"/>
      <c r="BE875" s="54"/>
      <c r="BF875" s="54"/>
      <c r="BG875" s="54"/>
      <c r="BH875" s="54"/>
      <c r="BI875" s="54"/>
      <c r="BJ875" s="54"/>
      <c r="BK875" s="54"/>
      <c r="BL875" s="54"/>
      <c r="BM875" s="54"/>
      <c r="BN875" s="54"/>
      <c r="BO875" s="54"/>
      <c r="BP875" s="54"/>
      <c r="BQ875" s="54"/>
      <c r="BR875" s="54"/>
      <c r="BS875" s="54"/>
      <c r="BT875" s="54"/>
      <c r="BU875" s="54"/>
      <c r="BV875" s="54"/>
      <c r="BW875" s="54"/>
      <c r="BX875" s="54"/>
      <c r="BY875" s="54"/>
      <c r="BZ875" s="54"/>
      <c r="CA875" s="54"/>
      <c r="CB875" s="54"/>
      <c r="CC875" s="54"/>
      <c r="CD875" s="54"/>
      <c r="CE875" s="54"/>
      <c r="CF875" s="54"/>
      <c r="CG875" s="54"/>
      <c r="CH875" s="54"/>
      <c r="CI875" s="54"/>
      <c r="CJ875" s="54"/>
      <c r="CK875" s="54"/>
      <c r="CL875" s="54"/>
      <c r="CM875" s="54"/>
      <c r="CN875" s="54"/>
      <c r="CO875" s="54"/>
      <c r="CP875" s="54"/>
      <c r="CQ875" s="54"/>
      <c r="CR875" s="54"/>
      <c r="CS875" s="54"/>
      <c r="CT875" s="54"/>
      <c r="CU875" s="54"/>
      <c r="CV875" s="54"/>
      <c r="CW875" s="54"/>
      <c r="CX875" s="54"/>
      <c r="CY875" s="54"/>
      <c r="CZ875" s="54"/>
      <c r="DA875" s="54"/>
      <c r="DB875" s="54"/>
      <c r="DC875" s="54"/>
      <c r="DD875" s="54"/>
      <c r="DE875" s="54"/>
      <c r="DF875" s="54"/>
      <c r="DG875" s="54"/>
      <c r="DH875" s="54"/>
      <c r="DI875" s="54"/>
      <c r="DJ875" s="54"/>
      <c r="DK875" s="54"/>
      <c r="DL875" s="54"/>
      <c r="DM875" s="54"/>
      <c r="DN875" s="54"/>
      <c r="DO875" s="54"/>
      <c r="DP875" s="54"/>
      <c r="DQ875" s="54"/>
      <c r="DR875" s="54"/>
      <c r="DS875" s="54"/>
      <c r="DT875" s="54"/>
      <c r="DU875" s="54"/>
      <c r="DV875" s="54"/>
      <c r="DW875" s="54"/>
      <c r="DX875" s="54"/>
      <c r="DY875" s="54"/>
      <c r="DZ875" s="54"/>
      <c r="EA875" s="54"/>
      <c r="EB875" s="54"/>
      <c r="EC875" s="54"/>
      <c r="ED875" s="54"/>
      <c r="EE875" s="54"/>
      <c r="EF875" s="54"/>
      <c r="EG875" s="54"/>
      <c r="EH875" s="54"/>
      <c r="EI875" s="54"/>
      <c r="EJ875" s="54"/>
      <c r="EK875" s="54"/>
      <c r="EL875" s="54"/>
      <c r="EM875" s="54"/>
      <c r="EN875" s="54"/>
      <c r="EO875" s="54"/>
      <c r="EP875" s="54"/>
      <c r="EQ875" s="54"/>
      <c r="ER875" s="54"/>
      <c r="ES875" s="54"/>
      <c r="ET875" s="54"/>
      <c r="EU875" s="54"/>
      <c r="EV875" s="54"/>
      <c r="EW875" s="54"/>
      <c r="EX875" s="54"/>
      <c r="EY875" s="54"/>
      <c r="EZ875" s="54"/>
      <c r="FA875" s="54"/>
      <c r="FB875" s="54"/>
      <c r="FC875" s="54"/>
      <c r="FD875" s="54"/>
      <c r="FE875" s="54"/>
      <c r="FF875" s="54"/>
      <c r="FG875" s="54"/>
      <c r="FH875" s="54"/>
      <c r="FI875" s="54"/>
      <c r="FJ875" s="54"/>
      <c r="FK875" s="54"/>
      <c r="FL875" s="54"/>
      <c r="FM875" s="54"/>
      <c r="FN875" s="54"/>
      <c r="FO875" s="54"/>
      <c r="FP875" s="54"/>
      <c r="FQ875" s="54"/>
      <c r="FR875" s="54"/>
      <c r="FS875" s="54"/>
      <c r="FT875" s="54"/>
      <c r="FU875" s="54"/>
      <c r="FV875" s="54"/>
      <c r="FW875" s="54"/>
      <c r="FX875" s="54"/>
      <c r="FY875" s="54"/>
      <c r="FZ875" s="54"/>
      <c r="GA875" s="54"/>
      <c r="GB875" s="54"/>
      <c r="GC875" s="54"/>
      <c r="GD875" s="54"/>
      <c r="GE875" s="54"/>
      <c r="GF875" s="54"/>
      <c r="GG875" s="54"/>
      <c r="GH875" s="54"/>
      <c r="GI875" s="54"/>
      <c r="GJ875" s="54"/>
      <c r="GK875" s="54"/>
      <c r="GL875" s="54"/>
      <c r="GM875" s="54"/>
      <c r="GN875" s="54"/>
      <c r="GO875" s="54"/>
      <c r="GP875" s="54"/>
      <c r="GQ875" s="54"/>
      <c r="GR875" s="54"/>
      <c r="GS875" s="54"/>
      <c r="GT875" s="54"/>
      <c r="GU875" s="54"/>
      <c r="GV875" s="54"/>
      <c r="GW875" s="54"/>
      <c r="GX875" s="54"/>
      <c r="GY875" s="54"/>
      <c r="GZ875" s="54"/>
      <c r="HA875" s="54"/>
      <c r="HB875" s="54"/>
      <c r="HC875" s="54"/>
      <c r="HD875" s="54"/>
      <c r="HE875" s="54"/>
      <c r="HF875" s="54"/>
      <c r="HG875" s="54"/>
      <c r="HH875" s="54"/>
      <c r="HI875" s="54"/>
      <c r="HJ875" s="54"/>
      <c r="HK875" s="54"/>
      <c r="HL875" s="54"/>
      <c r="HM875" s="54"/>
      <c r="HN875" s="54"/>
      <c r="HO875" s="54"/>
      <c r="HP875" s="54"/>
      <c r="HQ875" s="54"/>
      <c r="HR875" s="54"/>
      <c r="HS875" s="54"/>
      <c r="HT875" s="54"/>
      <c r="HU875" s="54"/>
      <c r="HV875" s="54"/>
      <c r="HW875" s="54"/>
      <c r="HX875" s="54"/>
      <c r="HY875" s="54"/>
      <c r="HZ875" s="54"/>
      <c r="IA875" s="54"/>
      <c r="IB875" s="54"/>
      <c r="IC875" s="54"/>
      <c r="ID875" s="54"/>
      <c r="IE875" s="54"/>
      <c r="IF875" s="54"/>
      <c r="IG875" s="54"/>
      <c r="IH875" s="54"/>
      <c r="II875" s="54"/>
      <c r="IJ875" s="54"/>
      <c r="IK875" s="54"/>
      <c r="IL875" s="54"/>
      <c r="IM875" s="54"/>
      <c r="IN875" s="54"/>
      <c r="IO875" s="54"/>
      <c r="IP875" s="54"/>
      <c r="IQ875" s="54"/>
      <c r="IR875" s="54"/>
      <c r="IS875" s="54"/>
      <c r="IT875" s="54"/>
      <c r="IU875" s="54"/>
      <c r="IV875" s="54"/>
      <c r="IW875" s="54"/>
    </row>
    <row r="876" spans="1:257" s="36" customFormat="1">
      <c r="A876" s="62" t="s">
        <v>53</v>
      </c>
      <c r="B876" s="62"/>
      <c r="C876" s="44"/>
      <c r="D876" s="51"/>
      <c r="E876" s="51"/>
      <c r="F876" s="51"/>
      <c r="G876" s="51"/>
      <c r="H876" s="51"/>
      <c r="I876" s="51"/>
      <c r="L876" s="48"/>
    </row>
    <row r="877" spans="1:257" s="36" customFormat="1">
      <c r="A877" s="63" t="s">
        <v>260</v>
      </c>
      <c r="B877" s="63"/>
      <c r="C877" s="47" t="s">
        <v>187</v>
      </c>
      <c r="D877" s="38">
        <v>150</v>
      </c>
      <c r="E877" s="38"/>
      <c r="F877" s="38">
        <f t="shared" si="142"/>
        <v>150</v>
      </c>
      <c r="G877" s="38">
        <v>12</v>
      </c>
      <c r="H877" s="38">
        <v>20</v>
      </c>
      <c r="I877" s="46" t="s">
        <v>395</v>
      </c>
      <c r="L877" s="48"/>
    </row>
    <row r="878" spans="1:257" s="36" customFormat="1">
      <c r="A878" s="63" t="s">
        <v>260</v>
      </c>
      <c r="B878" s="63"/>
      <c r="C878" s="47" t="s">
        <v>331</v>
      </c>
      <c r="D878" s="38">
        <v>20</v>
      </c>
      <c r="E878" s="38"/>
      <c r="F878" s="38">
        <f t="shared" si="142"/>
        <v>20</v>
      </c>
      <c r="G878" s="38"/>
      <c r="H878" s="38">
        <v>30</v>
      </c>
      <c r="I878" s="46" t="s">
        <v>395</v>
      </c>
      <c r="L878" s="48"/>
    </row>
    <row r="879" spans="1:257" s="36" customFormat="1">
      <c r="A879" s="63" t="s">
        <v>260</v>
      </c>
      <c r="B879" s="63"/>
      <c r="C879" s="47" t="s">
        <v>118</v>
      </c>
      <c r="D879" s="38">
        <v>80</v>
      </c>
      <c r="E879" s="38"/>
      <c r="F879" s="38">
        <f t="shared" si="142"/>
        <v>80</v>
      </c>
      <c r="G879" s="38">
        <v>52</v>
      </c>
      <c r="H879" s="38">
        <v>50</v>
      </c>
      <c r="I879" s="46" t="s">
        <v>395</v>
      </c>
      <c r="L879" s="48"/>
    </row>
    <row r="880" spans="1:257" s="36" customFormat="1">
      <c r="A880" s="63" t="s">
        <v>260</v>
      </c>
      <c r="B880" s="63"/>
      <c r="C880" s="47" t="s">
        <v>171</v>
      </c>
      <c r="D880" s="38">
        <v>20</v>
      </c>
      <c r="E880" s="38"/>
      <c r="F880" s="38">
        <f t="shared" si="142"/>
        <v>20</v>
      </c>
      <c r="G880" s="38"/>
      <c r="H880" s="38">
        <v>20</v>
      </c>
      <c r="I880" s="46" t="s">
        <v>395</v>
      </c>
      <c r="L880" s="48"/>
    </row>
    <row r="881" spans="1:257" s="36" customFormat="1">
      <c r="A881" s="63" t="s">
        <v>256</v>
      </c>
      <c r="B881" s="63" t="s">
        <v>256</v>
      </c>
      <c r="C881" s="47" t="s">
        <v>191</v>
      </c>
      <c r="D881" s="38">
        <v>100</v>
      </c>
      <c r="E881" s="38"/>
      <c r="F881" s="38">
        <f t="shared" si="142"/>
        <v>100</v>
      </c>
      <c r="G881" s="38">
        <v>30</v>
      </c>
      <c r="H881" s="38">
        <v>100</v>
      </c>
      <c r="I881" s="46" t="s">
        <v>395</v>
      </c>
      <c r="L881" s="48"/>
    </row>
    <row r="882" spans="1:257" s="36" customFormat="1">
      <c r="A882" s="63" t="s">
        <v>398</v>
      </c>
      <c r="B882" s="63" t="s">
        <v>398</v>
      </c>
      <c r="C882" s="47" t="s">
        <v>56</v>
      </c>
      <c r="D882" s="38">
        <v>819</v>
      </c>
      <c r="E882" s="38"/>
      <c r="F882" s="38">
        <f t="shared" si="142"/>
        <v>819</v>
      </c>
      <c r="G882" s="38">
        <v>369</v>
      </c>
      <c r="H882" s="38">
        <v>729</v>
      </c>
      <c r="I882" s="46" t="s">
        <v>395</v>
      </c>
      <c r="J882" s="46">
        <f>SUM(H848:H880)</f>
        <v>2700</v>
      </c>
      <c r="L882" s="48"/>
    </row>
    <row r="883" spans="1:257" s="44" customFormat="1">
      <c r="A883" s="64"/>
      <c r="B883" s="64"/>
      <c r="C883" s="49" t="s">
        <v>54</v>
      </c>
      <c r="D883" s="50">
        <f t="shared" ref="D883:F883" si="143">SUM(D831:D882)</f>
        <v>12093</v>
      </c>
      <c r="E883" s="50">
        <f t="shared" si="143"/>
        <v>1126</v>
      </c>
      <c r="F883" s="50">
        <f t="shared" si="143"/>
        <v>13219</v>
      </c>
      <c r="G883" s="50">
        <f>SUM(G831:G882)</f>
        <v>10993</v>
      </c>
      <c r="H883" s="50">
        <f>SUM(H831:H882)</f>
        <v>14143</v>
      </c>
      <c r="I883" s="51"/>
      <c r="L883" s="48"/>
    </row>
    <row r="884" spans="1:257" s="44" customFormat="1">
      <c r="A884" s="62"/>
      <c r="B884" s="62"/>
      <c r="D884" s="51"/>
      <c r="E884" s="51"/>
      <c r="F884" s="51"/>
      <c r="G884" s="51"/>
      <c r="H884" s="51"/>
      <c r="I884" s="51"/>
      <c r="L884" s="48"/>
    </row>
    <row r="885" spans="1:257" s="44" customFormat="1">
      <c r="A885" s="62"/>
      <c r="B885" s="62"/>
      <c r="D885" s="51"/>
      <c r="E885" s="51"/>
      <c r="F885" s="51"/>
      <c r="G885" s="51"/>
      <c r="H885" s="51"/>
      <c r="I885" s="51"/>
      <c r="L885" s="48"/>
    </row>
    <row r="886" spans="1:257" s="36" customFormat="1">
      <c r="A886" s="61" t="s">
        <v>490</v>
      </c>
      <c r="B886" s="61"/>
      <c r="C886" s="45"/>
      <c r="D886" s="52"/>
      <c r="E886" s="52"/>
      <c r="F886" s="52"/>
      <c r="G886" s="52"/>
      <c r="H886" s="52"/>
      <c r="I886" s="52"/>
      <c r="L886" s="48"/>
    </row>
    <row r="887" spans="1:257" ht="12.4" customHeight="1">
      <c r="A887" s="54" t="s">
        <v>269</v>
      </c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  <c r="AC887" s="54"/>
      <c r="AD887" s="54"/>
      <c r="AE887" s="54"/>
      <c r="AF887" s="54"/>
      <c r="AG887" s="54"/>
      <c r="AH887" s="54"/>
      <c r="AI887" s="54"/>
      <c r="AJ887" s="54"/>
      <c r="AK887" s="54"/>
      <c r="AL887" s="54"/>
      <c r="AM887" s="54"/>
      <c r="AN887" s="54"/>
      <c r="AO887" s="54"/>
      <c r="AP887" s="54"/>
      <c r="AQ887" s="54"/>
      <c r="AR887" s="54"/>
      <c r="AS887" s="54"/>
      <c r="AT887" s="54"/>
      <c r="AU887" s="54"/>
      <c r="AV887" s="54"/>
      <c r="AW887" s="54"/>
      <c r="AX887" s="54"/>
      <c r="AY887" s="54"/>
      <c r="AZ887" s="54"/>
      <c r="BA887" s="54"/>
      <c r="BB887" s="54"/>
      <c r="BC887" s="54"/>
      <c r="BD887" s="54"/>
      <c r="BE887" s="54"/>
      <c r="BF887" s="54"/>
      <c r="BG887" s="54"/>
      <c r="BH887" s="54"/>
      <c r="BI887" s="54"/>
      <c r="BJ887" s="54"/>
      <c r="BK887" s="54"/>
      <c r="BL887" s="54"/>
      <c r="BM887" s="54"/>
      <c r="BN887" s="54"/>
      <c r="BO887" s="54"/>
      <c r="BP887" s="54"/>
      <c r="BQ887" s="54"/>
      <c r="BR887" s="54"/>
      <c r="BS887" s="54"/>
      <c r="BT887" s="54"/>
      <c r="BU887" s="54"/>
      <c r="BV887" s="54"/>
      <c r="BW887" s="54"/>
      <c r="BX887" s="54"/>
      <c r="BY887" s="54"/>
      <c r="BZ887" s="54"/>
      <c r="CA887" s="54"/>
      <c r="CB887" s="54"/>
      <c r="CC887" s="54"/>
      <c r="CD887" s="54"/>
      <c r="CE887" s="54"/>
      <c r="CF887" s="54"/>
      <c r="CG887" s="54"/>
      <c r="CH887" s="54"/>
      <c r="CI887" s="54"/>
      <c r="CJ887" s="54"/>
      <c r="CK887" s="54"/>
      <c r="CL887" s="54"/>
      <c r="CM887" s="54"/>
      <c r="CN887" s="54"/>
      <c r="CO887" s="54"/>
      <c r="CP887" s="54"/>
      <c r="CQ887" s="54"/>
      <c r="CR887" s="54"/>
      <c r="CS887" s="54"/>
      <c r="CT887" s="54"/>
      <c r="CU887" s="54"/>
      <c r="CV887" s="54"/>
      <c r="CW887" s="54"/>
      <c r="CX887" s="54"/>
      <c r="CY887" s="54"/>
      <c r="CZ887" s="54"/>
      <c r="DA887" s="54"/>
      <c r="DB887" s="54"/>
      <c r="DC887" s="54"/>
      <c r="DD887" s="54"/>
      <c r="DE887" s="54"/>
      <c r="DF887" s="54"/>
      <c r="DG887" s="54"/>
      <c r="DH887" s="54"/>
      <c r="DI887" s="54"/>
      <c r="DJ887" s="54"/>
      <c r="DK887" s="54"/>
      <c r="DL887" s="54"/>
      <c r="DM887" s="54"/>
      <c r="DN887" s="54"/>
      <c r="DO887" s="54"/>
      <c r="DP887" s="54"/>
      <c r="DQ887" s="54"/>
      <c r="DR887" s="54"/>
      <c r="DS887" s="54"/>
      <c r="DT887" s="54"/>
      <c r="DU887" s="54"/>
      <c r="DV887" s="54"/>
      <c r="DW887" s="54"/>
      <c r="DX887" s="54"/>
      <c r="DY887" s="54"/>
      <c r="DZ887" s="54"/>
      <c r="EA887" s="54"/>
      <c r="EB887" s="54"/>
      <c r="EC887" s="54"/>
      <c r="ED887" s="54"/>
      <c r="EE887" s="54"/>
      <c r="EF887" s="54"/>
      <c r="EG887" s="54"/>
      <c r="EH887" s="54"/>
      <c r="EI887" s="54"/>
      <c r="EJ887" s="54"/>
      <c r="EK887" s="54"/>
      <c r="EL887" s="54"/>
      <c r="EM887" s="54"/>
      <c r="EN887" s="54"/>
      <c r="EO887" s="54"/>
      <c r="EP887" s="54"/>
      <c r="EQ887" s="54"/>
      <c r="ER887" s="54"/>
      <c r="ES887" s="54"/>
      <c r="ET887" s="54"/>
      <c r="EU887" s="54"/>
      <c r="EV887" s="54"/>
      <c r="EW887" s="54"/>
      <c r="EX887" s="54"/>
      <c r="EY887" s="54"/>
      <c r="EZ887" s="54"/>
      <c r="FA887" s="54"/>
      <c r="FB887" s="54"/>
      <c r="FC887" s="54"/>
      <c r="FD887" s="54"/>
      <c r="FE887" s="54"/>
      <c r="FF887" s="54"/>
      <c r="FG887" s="54"/>
      <c r="FH887" s="54"/>
      <c r="FI887" s="54"/>
      <c r="FJ887" s="54"/>
      <c r="FK887" s="54"/>
      <c r="FL887" s="54"/>
      <c r="FM887" s="54"/>
      <c r="FN887" s="54"/>
      <c r="FO887" s="54"/>
      <c r="FP887" s="54"/>
      <c r="FQ887" s="54"/>
      <c r="FR887" s="54"/>
      <c r="FS887" s="54"/>
      <c r="FT887" s="54"/>
      <c r="FU887" s="54"/>
      <c r="FV887" s="54"/>
      <c r="FW887" s="54"/>
      <c r="FX887" s="54"/>
      <c r="FY887" s="54"/>
      <c r="FZ887" s="54"/>
      <c r="GA887" s="54"/>
      <c r="GB887" s="54"/>
      <c r="GC887" s="54"/>
      <c r="GD887" s="54"/>
      <c r="GE887" s="54"/>
      <c r="GF887" s="54"/>
      <c r="GG887" s="54"/>
      <c r="GH887" s="54"/>
      <c r="GI887" s="54"/>
      <c r="GJ887" s="54"/>
      <c r="GK887" s="54"/>
      <c r="GL887" s="54"/>
      <c r="GM887" s="54"/>
      <c r="GN887" s="54"/>
      <c r="GO887" s="54"/>
      <c r="GP887" s="54"/>
      <c r="GQ887" s="54"/>
      <c r="GR887" s="54"/>
      <c r="GS887" s="54"/>
      <c r="GT887" s="54"/>
      <c r="GU887" s="54"/>
      <c r="GV887" s="54"/>
      <c r="GW887" s="54"/>
      <c r="GX887" s="54"/>
      <c r="GY887" s="54"/>
      <c r="GZ887" s="54"/>
      <c r="HA887" s="54"/>
      <c r="HB887" s="54"/>
      <c r="HC887" s="54"/>
      <c r="HD887" s="54"/>
      <c r="HE887" s="54"/>
      <c r="HF887" s="54"/>
      <c r="HG887" s="54"/>
      <c r="HH887" s="54"/>
      <c r="HI887" s="54"/>
      <c r="HJ887" s="54"/>
      <c r="HK887" s="54"/>
      <c r="HL887" s="54"/>
      <c r="HM887" s="54"/>
      <c r="HN887" s="54"/>
      <c r="HO887" s="54"/>
      <c r="HP887" s="54"/>
      <c r="HQ887" s="54"/>
      <c r="HR887" s="54"/>
      <c r="HS887" s="54"/>
      <c r="HT887" s="54"/>
      <c r="HU887" s="54"/>
      <c r="HV887" s="54"/>
      <c r="HW887" s="54"/>
      <c r="HX887" s="54"/>
      <c r="HY887" s="54"/>
      <c r="HZ887" s="54"/>
      <c r="IA887" s="54"/>
      <c r="IB887" s="54"/>
      <c r="IC887" s="54"/>
      <c r="ID887" s="54"/>
      <c r="IE887" s="54"/>
      <c r="IF887" s="54"/>
      <c r="IG887" s="54"/>
      <c r="IH887" s="54"/>
      <c r="II887" s="54"/>
      <c r="IJ887" s="54"/>
      <c r="IK887" s="54"/>
      <c r="IL887" s="54"/>
      <c r="IM887" s="54"/>
      <c r="IN887" s="54"/>
      <c r="IO887" s="54"/>
      <c r="IP887" s="54"/>
      <c r="IQ887" s="54"/>
      <c r="IR887" s="54"/>
      <c r="IS887" s="54"/>
      <c r="IT887" s="54"/>
      <c r="IU887" s="54"/>
      <c r="IV887" s="54"/>
      <c r="IW887" s="54"/>
    </row>
    <row r="888" spans="1:257" s="36" customFormat="1">
      <c r="A888" s="62" t="s">
        <v>53</v>
      </c>
      <c r="B888" s="62"/>
      <c r="C888" s="44"/>
      <c r="D888" s="51"/>
      <c r="E888" s="51"/>
      <c r="F888" s="51"/>
      <c r="G888" s="51"/>
      <c r="H888" s="51"/>
      <c r="I888" s="51"/>
      <c r="L888" s="48"/>
    </row>
    <row r="889" spans="1:257" s="36" customFormat="1">
      <c r="A889" s="63" t="s">
        <v>417</v>
      </c>
      <c r="B889" s="63" t="s">
        <v>417</v>
      </c>
      <c r="C889" s="47" t="s">
        <v>466</v>
      </c>
      <c r="D889" s="38">
        <v>0</v>
      </c>
      <c r="E889" s="38">
        <v>0</v>
      </c>
      <c r="F889" s="38">
        <f>SUM(D889:E889)</f>
        <v>0</v>
      </c>
      <c r="G889" s="38">
        <v>0</v>
      </c>
      <c r="H889" s="38">
        <v>0</v>
      </c>
      <c r="I889" s="46" t="s">
        <v>395</v>
      </c>
      <c r="L889" s="48"/>
    </row>
    <row r="890" spans="1:257" s="36" customFormat="1">
      <c r="A890" s="63" t="s">
        <v>400</v>
      </c>
      <c r="B890" s="63" t="s">
        <v>400</v>
      </c>
      <c r="C890" s="47" t="s">
        <v>138</v>
      </c>
      <c r="D890" s="38">
        <v>0</v>
      </c>
      <c r="E890" s="38">
        <v>0</v>
      </c>
      <c r="F890" s="38">
        <f t="shared" ref="F890:F893" si="144">SUM(D890:E890)</f>
        <v>0</v>
      </c>
      <c r="G890" s="38">
        <v>0</v>
      </c>
      <c r="H890" s="38">
        <v>0</v>
      </c>
      <c r="I890" s="46" t="s">
        <v>395</v>
      </c>
      <c r="L890" s="48"/>
    </row>
    <row r="891" spans="1:257" s="36" customFormat="1">
      <c r="A891" s="63" t="s">
        <v>407</v>
      </c>
      <c r="B891" s="63" t="s">
        <v>407</v>
      </c>
      <c r="C891" s="47" t="s">
        <v>540</v>
      </c>
      <c r="D891" s="38">
        <v>0</v>
      </c>
      <c r="E891" s="38">
        <v>0</v>
      </c>
      <c r="F891" s="38">
        <f t="shared" si="144"/>
        <v>0</v>
      </c>
      <c r="G891" s="38">
        <v>0</v>
      </c>
      <c r="H891" s="38">
        <v>0</v>
      </c>
      <c r="I891" s="46" t="s">
        <v>395</v>
      </c>
      <c r="L891" s="48"/>
    </row>
    <row r="892" spans="1:257" s="36" customFormat="1">
      <c r="A892" s="63" t="s">
        <v>260</v>
      </c>
      <c r="B892" s="63" t="s">
        <v>260</v>
      </c>
      <c r="C892" s="47" t="s">
        <v>335</v>
      </c>
      <c r="D892" s="38">
        <v>0</v>
      </c>
      <c r="E892" s="38">
        <v>0</v>
      </c>
      <c r="F892" s="38">
        <f t="shared" si="144"/>
        <v>0</v>
      </c>
      <c r="G892" s="38">
        <v>0</v>
      </c>
      <c r="H892" s="38">
        <v>0</v>
      </c>
      <c r="I892" s="46" t="s">
        <v>395</v>
      </c>
      <c r="L892" s="48"/>
    </row>
    <row r="893" spans="1:257" s="36" customFormat="1">
      <c r="A893" s="63" t="s">
        <v>398</v>
      </c>
      <c r="B893" s="63" t="s">
        <v>398</v>
      </c>
      <c r="C893" s="47" t="s">
        <v>56</v>
      </c>
      <c r="D893" s="38">
        <v>0</v>
      </c>
      <c r="E893" s="38">
        <v>0</v>
      </c>
      <c r="F893" s="38">
        <f t="shared" si="144"/>
        <v>0</v>
      </c>
      <c r="G893" s="38">
        <v>0</v>
      </c>
      <c r="H893" s="38">
        <v>0</v>
      </c>
      <c r="I893" s="46" t="s">
        <v>395</v>
      </c>
      <c r="L893" s="48"/>
    </row>
    <row r="894" spans="1:257" s="44" customFormat="1">
      <c r="A894" s="64"/>
      <c r="B894" s="64"/>
      <c r="C894" s="49" t="s">
        <v>54</v>
      </c>
      <c r="D894" s="50">
        <f t="shared" ref="D894:F894" si="145">SUM(D889:D893)</f>
        <v>0</v>
      </c>
      <c r="E894" s="50">
        <f t="shared" si="145"/>
        <v>0</v>
      </c>
      <c r="F894" s="50">
        <f t="shared" si="145"/>
        <v>0</v>
      </c>
      <c r="G894" s="50">
        <f t="shared" ref="G894:H894" si="146">SUM(G889:G893)</f>
        <v>0</v>
      </c>
      <c r="H894" s="50">
        <f t="shared" si="146"/>
        <v>0</v>
      </c>
      <c r="I894" s="51"/>
      <c r="L894" s="48"/>
    </row>
    <row r="895" spans="1:257" s="44" customFormat="1">
      <c r="A895" s="62"/>
      <c r="B895" s="62"/>
      <c r="D895" s="51"/>
      <c r="E895" s="51"/>
      <c r="F895" s="51"/>
      <c r="G895" s="51"/>
      <c r="H895" s="51"/>
      <c r="I895" s="51"/>
      <c r="L895" s="48"/>
    </row>
    <row r="896" spans="1:257" s="44" customFormat="1">
      <c r="A896" s="62"/>
      <c r="B896" s="62"/>
      <c r="D896" s="51"/>
      <c r="E896" s="51"/>
      <c r="F896" s="51"/>
      <c r="G896" s="51"/>
      <c r="H896" s="51"/>
      <c r="I896" s="51"/>
      <c r="L896" s="48"/>
    </row>
    <row r="897" spans="1:15" s="18" customFormat="1" ht="12" customHeight="1">
      <c r="A897" s="151" t="s">
        <v>202</v>
      </c>
      <c r="B897" s="151"/>
      <c r="C897" s="151"/>
      <c r="D897" s="137"/>
      <c r="E897" s="137"/>
      <c r="F897" s="137"/>
      <c r="G897" s="137"/>
      <c r="H897" s="137"/>
      <c r="I897" s="137"/>
      <c r="L897" s="10"/>
      <c r="O897" s="32"/>
    </row>
    <row r="898" spans="1:15" s="1" customFormat="1" ht="35.25" customHeight="1">
      <c r="A898" s="54"/>
      <c r="B898" s="54"/>
      <c r="D898" s="41" t="s">
        <v>599</v>
      </c>
      <c r="E898" s="41" t="s">
        <v>600</v>
      </c>
      <c r="F898" s="41" t="s">
        <v>601</v>
      </c>
      <c r="G898" s="41" t="s">
        <v>602</v>
      </c>
      <c r="H898" s="41" t="s">
        <v>653</v>
      </c>
      <c r="I898" s="110"/>
      <c r="K898" s="3"/>
      <c r="L898" s="3"/>
      <c r="M898" s="3"/>
      <c r="N898" s="2"/>
    </row>
    <row r="899" spans="1:15" s="18" customFormat="1" ht="11.45" customHeight="1">
      <c r="A899" s="56"/>
      <c r="B899" s="56"/>
      <c r="C899" s="15" t="s">
        <v>14</v>
      </c>
      <c r="D899" s="16">
        <f>SUM(D59:D68,D150,D193:D199,D273:D277,D464:D465,D503,D565:D573,D702:D704,D720:D722,D833:D844,)</f>
        <v>30208</v>
      </c>
      <c r="E899" s="16">
        <f>SUM(E59:E68,E150,E193:E199,E273:E277,E464:E465,E503,E565:E573,E702:E704,E720:E722,E833:E844,)</f>
        <v>3926</v>
      </c>
      <c r="F899" s="16">
        <f>SUM(F59:F68,F150,F193:F199,F273:F277,F464:F465,F503,F565:F573,F702:F704,F720:F722,F833:F844,)</f>
        <v>34134</v>
      </c>
      <c r="G899" s="16">
        <f>SUM(G59:G68,G150,G193:G199,G273:G277,G464:G465,G503,G565:G573,G702:G704,G720:G722,G833:G844,)</f>
        <v>31877</v>
      </c>
      <c r="H899" s="16">
        <f>SUM(H59:H68,H150,H193:H199,H273:H277,H464:H465,H503,H565:H573,H702:H704,H720:H722,H833:H844,)</f>
        <v>33103</v>
      </c>
      <c r="I899" s="17"/>
      <c r="J899" s="2"/>
      <c r="K899" s="19"/>
      <c r="L899" s="12"/>
      <c r="M899" s="19"/>
      <c r="O899" s="32"/>
    </row>
    <row r="900" spans="1:15" s="18" customFormat="1" ht="11.45" customHeight="1">
      <c r="A900" s="56"/>
      <c r="B900" s="56"/>
      <c r="C900" s="15" t="s">
        <v>36</v>
      </c>
      <c r="D900" s="16">
        <f>SUM(D69:D71,D151,D200:D201,D278:D280,D466:D468,D574:D576,D705:D706,D723:D724,D845:D847,)</f>
        <v>5754</v>
      </c>
      <c r="E900" s="16">
        <f>SUM(E69:E71,E151,E200:E201,E278:E280,E466:E468,E574:E576,E705:E706,E723:E724,E845:E847,)</f>
        <v>690</v>
      </c>
      <c r="F900" s="16">
        <f>SUM(F69:F71,F151,F200:F201,F278:F280,F466:F468,F574:F576,F705:F706,F723:F724,F845:F847,)</f>
        <v>6444</v>
      </c>
      <c r="G900" s="16">
        <f>SUM(G69:G71,G151,G200:G201,G278:G280,G466:G468,G574:G576,G705:G706,G723:G724,G845:G847,)</f>
        <v>5538</v>
      </c>
      <c r="H900" s="16">
        <f>SUM(H69:H71,H151,H200:H201,H278:H280,H466:H468,H574:H576,H705:H706,H723:H724,H845:H847,)</f>
        <v>5853</v>
      </c>
      <c r="I900" s="17"/>
      <c r="J900" s="2"/>
      <c r="K900" s="19"/>
      <c r="L900" s="12"/>
      <c r="M900" s="19"/>
      <c r="O900" s="32"/>
    </row>
    <row r="901" spans="1:15" s="18" customFormat="1" ht="11.45" customHeight="1">
      <c r="A901" s="56"/>
      <c r="B901" s="56"/>
      <c r="C901" s="15" t="s">
        <v>37</v>
      </c>
      <c r="D901" s="16">
        <f>SUM(D10:D13,D23:D24,D38:D39,D42,D72:D84,D119:D123,D136:D137,D153:D155,D202:D250,D294:D295,D312:D313,D329:D330,D354:D355,D362:D364,D427:D428,D452:D457,D469:D479,D504:D505,D533:D537,D551:D552,D577:D600,D659:D661,D725:D727,D741:D742,D744:D745,D746:D749,D750:D763,D764:D771,D788:D791,D821:D824,D848:D882,D891:D893)</f>
        <v>69569</v>
      </c>
      <c r="E901" s="16">
        <f>SUM(E10:E13,E23:E24,E38:E39,E42,E72:E84,E119:E123,E136:E137,E153:E155,E202:E250,E294:E295,E312:E313,E329:E330,E354:E355,E362:E364,E427:E428,E452:E457,E469:E479,E504:E505,E533:E537,E551:E552,E577:E600,E659:E661,E725:E727,E741:E742,E744:E745,E746:E749,E750:E763,E764:E771,E788:E791,E821:E824,E848:E882,E891:E893)</f>
        <v>34367</v>
      </c>
      <c r="F901" s="16">
        <f>SUM(F10:F13,F23:F24,F38:F39,F42,F72:F84,F119:F123,F136:F137,F153:F155,F202:F250,F294:F295,F312:F313,F329:F330,F354:F355,F362:F364,F427:F428,F452:F457,F469:F479,F504:F505,F533:F537,F551:F552,F577:F600,F659:F661,F725:F727,F741:F742,F744:F745,F746:F749,F750:F763,F764:F771,F788:F791,F821:F824,F848:F882,F891:F893)</f>
        <v>103936</v>
      </c>
      <c r="G901" s="16">
        <f>SUM(G10:G13,G23:G24,G38:G39,G42,G72:G84,G119:G123,G136:G137,G153:G155,G202:G250,G294:G295,G312:G313,G329:G330,G354:G355,G362:G364,G427:G428,G452:G457,G469:G479,G504:G505,G533:G537,G551:G552,G577:G600,G659:G661,G725:G727,G741:G742,G744:G745,G746:G749,G750:G763,G764:G771,G788:G791,G821:G824,G848:G882,G891:G893)</f>
        <v>78826</v>
      </c>
      <c r="H901" s="16">
        <f>SUM(H10:H13,H23:H24,H38:H39,H42,H72:H84,H119:H123,H136:H137,H153:H155,H202:H250,H294:H295,H312:H313,H329:H330,H354:H355,H362:H364,H427:H428,H452:H457,H469:H479,H504:H505,H533:H537,H551:H552,H577:H600,H659:H661,H725:H727,H741:H742,H744:H745,H746:H749,H750:H763,H764:H771,H788:H791,H821:H824,H848:H882,H891:H893)</f>
        <v>84417</v>
      </c>
      <c r="I901" s="17"/>
      <c r="J901" s="2"/>
      <c r="K901" s="19"/>
      <c r="L901" s="12"/>
      <c r="M901" s="19"/>
      <c r="O901" s="32"/>
    </row>
    <row r="902" spans="1:15" s="18" customFormat="1" ht="11.45" customHeight="1">
      <c r="A902" s="56"/>
      <c r="B902" s="56"/>
      <c r="C902" s="7" t="s">
        <v>107</v>
      </c>
      <c r="D902" s="16">
        <f>SUM(D106:D112,D489:D489,D618:D620)</f>
        <v>38004</v>
      </c>
      <c r="E902" s="16">
        <f>SUM(E106:E112,E489:E489,E618:E620)</f>
        <v>-974</v>
      </c>
      <c r="F902" s="16">
        <f>SUM(F106:F112,F489:F489,F618:F620)</f>
        <v>37030</v>
      </c>
      <c r="G902" s="16">
        <f>SUM(G106:G112,G489:G489,G618:G620)</f>
        <v>36632</v>
      </c>
      <c r="H902" s="16">
        <f>SUM(H106:H112,H489:H489,H618:H620)</f>
        <v>33116</v>
      </c>
      <c r="I902" s="17"/>
      <c r="J902" s="20"/>
      <c r="K902" s="19"/>
      <c r="L902" s="10"/>
      <c r="M902" s="19"/>
      <c r="O902" s="32"/>
    </row>
    <row r="903" spans="1:15" s="18" customFormat="1" ht="11.45" customHeight="1">
      <c r="A903" s="56"/>
      <c r="B903" s="56"/>
      <c r="C903" s="7" t="s">
        <v>108</v>
      </c>
      <c r="D903" s="16">
        <f>SUM(D91,D668:D688,D743,D792:D793,D190:D192,)</f>
        <v>68162</v>
      </c>
      <c r="E903" s="16">
        <f>SUM(E91,E668:E688,E743,E792:E793,E190:E192,)</f>
        <v>13217</v>
      </c>
      <c r="F903" s="16">
        <f>SUM(F91,F668:F688,F743,F792:F793,F190:F192,)</f>
        <v>81379</v>
      </c>
      <c r="G903" s="16">
        <f>SUM(G91,G668:G688,G743,G792:G793,G190:G192,)</f>
        <v>79719</v>
      </c>
      <c r="H903" s="16">
        <f>SUM(H91,H668:H688,H743,H792:H793,H190:H192,)</f>
        <v>71000</v>
      </c>
      <c r="I903" s="17"/>
      <c r="J903" s="20"/>
      <c r="K903" s="19"/>
      <c r="L903" s="12"/>
      <c r="M903" s="19"/>
      <c r="O903" s="32"/>
    </row>
    <row r="904" spans="1:15" s="18" customFormat="1" ht="11.45" customHeight="1">
      <c r="A904" s="56"/>
      <c r="B904" s="56"/>
      <c r="C904" s="15" t="s">
        <v>96</v>
      </c>
      <c r="D904" s="16"/>
      <c r="E904" s="16"/>
      <c r="F904" s="16"/>
      <c r="G904" s="16"/>
      <c r="H904" s="16"/>
      <c r="I904" s="17"/>
      <c r="J904" s="2"/>
      <c r="L904" s="10"/>
      <c r="O904" s="32"/>
    </row>
    <row r="905" spans="1:15" s="18" customFormat="1" ht="11.45" customHeight="1">
      <c r="A905" s="56"/>
      <c r="B905" s="56"/>
      <c r="C905" s="15" t="s">
        <v>38</v>
      </c>
      <c r="D905" s="16">
        <f>SUM(D152,D641,D648:D658,)</f>
        <v>5250</v>
      </c>
      <c r="E905" s="16">
        <f>SUM(E152,E641,E648:E658,)</f>
        <v>184</v>
      </c>
      <c r="F905" s="16">
        <f>SUM(F152,F641,F648:F658,)</f>
        <v>5434</v>
      </c>
      <c r="G905" s="16">
        <f>SUM(G152,G641,G648:G658,)</f>
        <v>3081</v>
      </c>
      <c r="H905" s="16">
        <f>SUM(H152,H641,H648:H658,)</f>
        <v>4760</v>
      </c>
      <c r="I905" s="17"/>
      <c r="J905" s="2"/>
      <c r="K905" s="19"/>
      <c r="L905" s="12"/>
      <c r="O905" s="32"/>
    </row>
    <row r="906" spans="1:15" s="18" customFormat="1" ht="11.45" customHeight="1">
      <c r="A906" s="56"/>
      <c r="B906" s="56"/>
      <c r="C906" s="15" t="s">
        <v>39</v>
      </c>
      <c r="D906" s="16">
        <f>SUM(D444:D445)</f>
        <v>3300</v>
      </c>
      <c r="E906" s="16">
        <f>SUM(E444:E445)</f>
        <v>1772</v>
      </c>
      <c r="F906" s="16">
        <f>SUM(F444:F445)</f>
        <v>5072</v>
      </c>
      <c r="G906" s="16">
        <f>SUM(G444:G445)</f>
        <v>0</v>
      </c>
      <c r="H906" s="16">
        <f>SUM(H444:H445)</f>
        <v>3300</v>
      </c>
      <c r="I906" s="17"/>
      <c r="J906" s="2"/>
      <c r="K906" s="19"/>
      <c r="L906" s="10"/>
      <c r="O906" s="32"/>
    </row>
    <row r="907" spans="1:15" s="18" customFormat="1" ht="11.45" customHeight="1">
      <c r="A907" s="56"/>
      <c r="B907" s="56"/>
      <c r="C907" s="15" t="s">
        <v>332</v>
      </c>
      <c r="D907" s="16">
        <f>SUM(D386:D388)</f>
        <v>12727</v>
      </c>
      <c r="E907" s="16">
        <f>SUM(E386:E388)</f>
        <v>0</v>
      </c>
      <c r="F907" s="16">
        <f>SUM(F386:F388)</f>
        <v>12727</v>
      </c>
      <c r="G907" s="16">
        <f>SUM(G386:G388)</f>
        <v>8168</v>
      </c>
      <c r="H907" s="16">
        <f>SUM(H386:H388)</f>
        <v>8313</v>
      </c>
      <c r="I907" s="17"/>
      <c r="J907" s="2"/>
      <c r="K907" s="19"/>
      <c r="L907" s="10"/>
      <c r="O907" s="32"/>
    </row>
    <row r="908" spans="1:15" s="3" customFormat="1" ht="11.45" customHeight="1">
      <c r="A908" s="58"/>
      <c r="B908" s="58"/>
      <c r="C908" s="13" t="s">
        <v>45</v>
      </c>
      <c r="D908" s="14">
        <f t="shared" ref="D908:F908" si="147">SUM(D899:D907)</f>
        <v>232974</v>
      </c>
      <c r="E908" s="14">
        <f t="shared" si="147"/>
        <v>53182</v>
      </c>
      <c r="F908" s="14">
        <f t="shared" si="147"/>
        <v>286156</v>
      </c>
      <c r="G908" s="14">
        <f t="shared" ref="G908:H908" si="148">SUM(G899:G907)</f>
        <v>243841</v>
      </c>
      <c r="H908" s="14">
        <f t="shared" si="148"/>
        <v>243862</v>
      </c>
      <c r="I908" s="6"/>
      <c r="K908" s="6"/>
      <c r="L908" s="6"/>
      <c r="M908" s="6"/>
      <c r="N908" s="18"/>
      <c r="O908" s="32"/>
    </row>
    <row r="909" spans="1:15" s="3" customFormat="1" ht="11.45" customHeight="1">
      <c r="A909" s="58"/>
      <c r="B909" s="58"/>
      <c r="C909" s="13"/>
      <c r="D909" s="14"/>
      <c r="E909" s="14"/>
      <c r="F909" s="14"/>
      <c r="G909" s="14"/>
      <c r="H909" s="14"/>
      <c r="I909" s="6"/>
      <c r="L909" s="2"/>
      <c r="N909" s="18"/>
      <c r="O909" s="32"/>
    </row>
    <row r="910" spans="1:15" s="3" customFormat="1" ht="11.45" customHeight="1">
      <c r="A910" s="56"/>
      <c r="B910" s="56"/>
      <c r="C910" s="15" t="s">
        <v>21</v>
      </c>
      <c r="D910" s="16">
        <f>SUM(D21:D22,D254:D255,D314:D315,D331:D332,D345:D346,D506:D507,D555:D556)</f>
        <v>111350</v>
      </c>
      <c r="E910" s="16">
        <f>SUM(E21:E22,E254:E255,E314:E315,E331:E332,E345:E346,E506:E507,E555:E556)</f>
        <v>-10157</v>
      </c>
      <c r="F910" s="16">
        <f>SUM(F21:F22,F254:F255,F314:F315,F331:F332,F345:F346,F506:F507,F555:F556)</f>
        <v>101193</v>
      </c>
      <c r="G910" s="16">
        <f>SUM(G21:G22,G254:G255,G314:G315,G331:G332,G345:G346,G506:G507,G555:G556)</f>
        <v>72625</v>
      </c>
      <c r="H910" s="16">
        <f>SUM(H21:H22,H254:H255,H314:H315,H331:H332,H345:H346,H506:H507,H555:H556)</f>
        <v>56276</v>
      </c>
      <c r="I910" s="17"/>
      <c r="J910" s="2"/>
      <c r="K910" s="6"/>
      <c r="L910" s="2"/>
      <c r="N910" s="18"/>
      <c r="O910" s="32"/>
    </row>
    <row r="911" spans="1:15" s="3" customFormat="1" ht="11.45" customHeight="1">
      <c r="A911" s="56"/>
      <c r="B911" s="56"/>
      <c r="C911" s="15" t="s">
        <v>22</v>
      </c>
      <c r="D911" s="16">
        <f>SUM(D20,D40:D41,D56:D58,D251:D253,D296:D298,D480:D482,D530:D532,D553:D554,D562:D564,D794:D795,D831:D832,D889:D890)</f>
        <v>6901</v>
      </c>
      <c r="E911" s="16">
        <f>SUM(E20,E40:E41,E56:E58,E251:E253,E296:E298,E480:E482,E530:E532,E553:E554,E562:E564,E794:E795,E831:E832,E889:E890)</f>
        <v>21448</v>
      </c>
      <c r="F911" s="16">
        <f>SUM(F20,F40:F41,F56:F58,F251:F253,F296:F298,F480:F482,F530:F532,F553:F554,F562:F564,F794:F795,F831:F832,F889:F890)</f>
        <v>28349</v>
      </c>
      <c r="G911" s="16">
        <f>SUM(G20,G40:G41,G56:G58,G251:G253,G296:G298,G480:G482,G530:G532,G553:G554,G562:G564,G794:G795,G831:G832,G889:G890)</f>
        <v>27171</v>
      </c>
      <c r="H911" s="16">
        <f>SUM(H20,H40:H41,H56:H58,H251:H253,H296:H298,H480:H482,H530:H532,H553:H554,H562:H564,H794:H795,H831:H832,H889:H890)</f>
        <v>134065</v>
      </c>
      <c r="I911" s="17"/>
      <c r="J911" s="2"/>
      <c r="K911" s="6"/>
      <c r="L911" s="17"/>
      <c r="M911" s="6"/>
      <c r="N911" s="18"/>
      <c r="O911" s="32"/>
    </row>
    <row r="912" spans="1:15" s="3" customFormat="1" ht="11.45" customHeight="1">
      <c r="A912" s="56"/>
      <c r="B912" s="56"/>
      <c r="C912" s="7" t="s">
        <v>105</v>
      </c>
      <c r="D912" s="16"/>
      <c r="E912" s="16"/>
      <c r="F912" s="16"/>
      <c r="G912" s="16"/>
      <c r="H912" s="16"/>
      <c r="I912" s="17"/>
      <c r="J912" s="20"/>
      <c r="L912" s="2"/>
      <c r="N912" s="18"/>
      <c r="O912" s="32"/>
    </row>
    <row r="913" spans="1:15" s="3" customFormat="1" ht="11.45" customHeight="1">
      <c r="A913" s="56"/>
      <c r="B913" s="56"/>
      <c r="C913" s="7" t="s">
        <v>106</v>
      </c>
      <c r="D913" s="16"/>
      <c r="E913" s="16"/>
      <c r="F913" s="16"/>
      <c r="G913" s="16"/>
      <c r="H913" s="16"/>
      <c r="I913" s="17"/>
      <c r="J913" s="20"/>
      <c r="L913" s="2"/>
      <c r="N913" s="18"/>
      <c r="O913" s="32"/>
    </row>
    <row r="914" spans="1:15" s="3" customFormat="1" ht="11.45" customHeight="1">
      <c r="A914" s="56"/>
      <c r="B914" s="56"/>
      <c r="C914" s="15" t="s">
        <v>40</v>
      </c>
      <c r="D914" s="16">
        <f>SUM(D443)</f>
        <v>22263</v>
      </c>
      <c r="E914" s="16">
        <f>SUM(E443)</f>
        <v>28997</v>
      </c>
      <c r="F914" s="16">
        <f>SUM(F443)</f>
        <v>51260</v>
      </c>
      <c r="G914" s="16">
        <f>SUM(G443)</f>
        <v>0</v>
      </c>
      <c r="H914" s="16">
        <f>SUM(H443)</f>
        <v>67293</v>
      </c>
      <c r="I914" s="17"/>
      <c r="J914" s="2"/>
      <c r="K914" s="6"/>
      <c r="L914" s="2"/>
      <c r="N914" s="18"/>
      <c r="O914" s="32"/>
    </row>
    <row r="915" spans="1:15" s="3" customFormat="1" ht="11.45" customHeight="1">
      <c r="A915" s="56"/>
      <c r="B915" s="56"/>
      <c r="C915" s="15" t="s">
        <v>24</v>
      </c>
      <c r="D915" s="16"/>
      <c r="E915" s="16"/>
      <c r="F915" s="16"/>
      <c r="G915" s="16"/>
      <c r="H915" s="16"/>
      <c r="I915" s="17"/>
      <c r="J915" s="2"/>
      <c r="L915" s="2"/>
      <c r="N915" s="18"/>
      <c r="O915" s="32"/>
    </row>
    <row r="916" spans="1:15" s="3" customFormat="1" ht="11.45" customHeight="1">
      <c r="A916" s="56"/>
      <c r="B916" s="56"/>
      <c r="C916" s="15" t="s">
        <v>41</v>
      </c>
      <c r="D916" s="16"/>
      <c r="E916" s="16"/>
      <c r="F916" s="16"/>
      <c r="G916" s="16"/>
      <c r="H916" s="16"/>
      <c r="I916" s="17"/>
      <c r="J916" s="2"/>
      <c r="L916" s="2"/>
      <c r="N916" s="18"/>
      <c r="O916" s="32"/>
    </row>
    <row r="917" spans="1:15" s="3" customFormat="1" ht="11.45" customHeight="1">
      <c r="A917" s="58"/>
      <c r="B917" s="58"/>
      <c r="C917" s="13" t="s">
        <v>46</v>
      </c>
      <c r="D917" s="14">
        <f t="shared" ref="D917:F917" si="149">SUM(D910:D916)</f>
        <v>140514</v>
      </c>
      <c r="E917" s="14">
        <f t="shared" si="149"/>
        <v>40288</v>
      </c>
      <c r="F917" s="14">
        <f t="shared" si="149"/>
        <v>180802</v>
      </c>
      <c r="G917" s="14">
        <f t="shared" ref="G917:H917" si="150">SUM(G910:G916)</f>
        <v>99796</v>
      </c>
      <c r="H917" s="14">
        <f t="shared" si="150"/>
        <v>257634</v>
      </c>
      <c r="I917" s="6"/>
      <c r="K917" s="6"/>
      <c r="L917" s="6"/>
      <c r="M917" s="6"/>
      <c r="N917" s="18"/>
      <c r="O917" s="32"/>
    </row>
    <row r="918" spans="1:15" s="3" customFormat="1" ht="11.45" customHeight="1">
      <c r="A918" s="58"/>
      <c r="B918" s="58"/>
      <c r="C918" s="15" t="s">
        <v>20</v>
      </c>
      <c r="D918" s="16"/>
      <c r="E918" s="16"/>
      <c r="F918" s="16"/>
      <c r="G918" s="16"/>
      <c r="H918" s="16"/>
      <c r="I918" s="17"/>
      <c r="J918" s="2"/>
      <c r="L918" s="2"/>
      <c r="N918" s="18"/>
      <c r="O918" s="32"/>
    </row>
    <row r="919" spans="1:15" s="3" customFormat="1" ht="11.45" customHeight="1">
      <c r="A919" s="58"/>
      <c r="B919" s="58"/>
      <c r="C919" s="13" t="s">
        <v>47</v>
      </c>
      <c r="D919" s="14">
        <f t="shared" ref="D919:F919" si="151">SUM(D908,D917,D918)</f>
        <v>373488</v>
      </c>
      <c r="E919" s="14">
        <f t="shared" si="151"/>
        <v>93470</v>
      </c>
      <c r="F919" s="14">
        <f t="shared" si="151"/>
        <v>466958</v>
      </c>
      <c r="G919" s="14">
        <f t="shared" ref="G919:H919" si="152">SUM(G908,G917,G918)</f>
        <v>343637</v>
      </c>
      <c r="H919" s="14">
        <f t="shared" si="152"/>
        <v>501496</v>
      </c>
      <c r="I919" s="6"/>
      <c r="K919" s="6"/>
      <c r="L919" s="6"/>
      <c r="M919" s="6"/>
      <c r="N919" s="18"/>
      <c r="O919" s="32"/>
    </row>
    <row r="920" spans="1:15" s="23" customFormat="1" ht="11.45" customHeight="1">
      <c r="A920" s="66"/>
      <c r="B920" s="66"/>
      <c r="C920" s="24"/>
      <c r="D920" s="25"/>
      <c r="E920" s="25"/>
      <c r="F920" s="25"/>
      <c r="G920" s="25"/>
      <c r="H920" s="25"/>
      <c r="I920" s="111"/>
      <c r="J920" s="112"/>
      <c r="L920" s="112"/>
      <c r="N920" s="18"/>
      <c r="O920" s="32"/>
    </row>
    <row r="921" spans="1:15" s="3" customFormat="1" ht="11.45" customHeight="1">
      <c r="A921" s="56"/>
      <c r="B921" s="56"/>
      <c r="C921" s="15" t="s">
        <v>27</v>
      </c>
      <c r="D921" s="16">
        <f>SUM(D167:D167:D181,D803:D804,D811:D814)</f>
        <v>14396</v>
      </c>
      <c r="E921" s="16">
        <f>SUM(E167:E167:E181,E803:E804,E811:E814)</f>
        <v>11530</v>
      </c>
      <c r="F921" s="16">
        <f>SUM(F167:F167:F181,F803:F804,F811:F814)</f>
        <v>25926</v>
      </c>
      <c r="G921" s="16">
        <f>SUM(G167:G167:G181,G803:G804,G811:G814)</f>
        <v>26522</v>
      </c>
      <c r="H921" s="16">
        <f>SUM(H167:H167:H181,H803:H804,H811:H814)</f>
        <v>16120</v>
      </c>
      <c r="I921" s="17"/>
      <c r="J921" s="2"/>
      <c r="K921" s="6"/>
      <c r="L921" s="17"/>
      <c r="N921" s="18"/>
      <c r="O921" s="32"/>
    </row>
    <row r="922" spans="1:15" s="3" customFormat="1" ht="11.45" customHeight="1">
      <c r="A922" s="56"/>
      <c r="B922" s="56"/>
      <c r="C922" s="15" t="s">
        <v>28</v>
      </c>
      <c r="D922" s="16">
        <f>SUM(D371)</f>
        <v>48000</v>
      </c>
      <c r="E922" s="16">
        <f>SUM(E371)</f>
        <v>0</v>
      </c>
      <c r="F922" s="16">
        <f>SUM(F371)</f>
        <v>48000</v>
      </c>
      <c r="G922" s="16">
        <f>SUM(G371)</f>
        <v>28627</v>
      </c>
      <c r="H922" s="16">
        <f>SUM(H371)</f>
        <v>48000</v>
      </c>
      <c r="I922" s="17"/>
      <c r="J922" s="2"/>
      <c r="K922" s="6"/>
      <c r="L922" s="2"/>
      <c r="N922" s="18"/>
      <c r="O922" s="32"/>
    </row>
    <row r="923" spans="1:15" s="3" customFormat="1" ht="11.45" customHeight="1">
      <c r="A923" s="56"/>
      <c r="B923" s="56"/>
      <c r="C923" s="15" t="s">
        <v>72</v>
      </c>
      <c r="D923" s="16">
        <f>SUM(D373)</f>
        <v>22000</v>
      </c>
      <c r="E923" s="16">
        <f>SUM(E373)</f>
        <v>0</v>
      </c>
      <c r="F923" s="16">
        <f>SUM(F373)</f>
        <v>22000</v>
      </c>
      <c r="G923" s="16">
        <f>SUM(G373)</f>
        <v>21351</v>
      </c>
      <c r="H923" s="16">
        <f>SUM(H373)</f>
        <v>22000</v>
      </c>
      <c r="I923" s="17"/>
      <c r="J923" s="2"/>
      <c r="K923" s="6"/>
      <c r="L923" s="2"/>
      <c r="N923" s="18"/>
      <c r="O923" s="32"/>
    </row>
    <row r="924" spans="1:15" s="3" customFormat="1" ht="11.45" customHeight="1">
      <c r="A924" s="56"/>
      <c r="B924" s="56"/>
      <c r="C924" s="15" t="s">
        <v>203</v>
      </c>
      <c r="D924" s="16">
        <f>SUM(D372)</f>
        <v>5700</v>
      </c>
      <c r="E924" s="16">
        <f>SUM(E372)</f>
        <v>0</v>
      </c>
      <c r="F924" s="16">
        <f>SUM(F372)</f>
        <v>5700</v>
      </c>
      <c r="G924" s="16">
        <f>SUM(G372)</f>
        <v>6091</v>
      </c>
      <c r="H924" s="16">
        <f>SUM(H372)</f>
        <v>5700</v>
      </c>
      <c r="I924" s="17"/>
      <c r="J924" s="2"/>
      <c r="K924" s="6"/>
      <c r="L924" s="2"/>
      <c r="N924" s="18"/>
      <c r="O924" s="32"/>
    </row>
    <row r="925" spans="1:15" s="3" customFormat="1" ht="11.45" customHeight="1">
      <c r="A925" s="56"/>
      <c r="B925" s="56"/>
      <c r="C925" s="15" t="s">
        <v>73</v>
      </c>
      <c r="D925" s="16">
        <f>SUM(D376)</f>
        <v>14000</v>
      </c>
      <c r="E925" s="16">
        <f>SUM(E376)</f>
        <v>0</v>
      </c>
      <c r="F925" s="16">
        <f>SUM(F376)</f>
        <v>14000</v>
      </c>
      <c r="G925" s="16">
        <f>SUM(G376)</f>
        <v>18650</v>
      </c>
      <c r="H925" s="16">
        <f>SUM(H376)</f>
        <v>16000</v>
      </c>
      <c r="I925" s="17"/>
      <c r="J925" s="2"/>
      <c r="K925" s="6"/>
      <c r="L925" s="2"/>
      <c r="N925" s="18"/>
      <c r="O925" s="32"/>
    </row>
    <row r="926" spans="1:15" s="3" customFormat="1" ht="11.45" customHeight="1">
      <c r="A926" s="56"/>
      <c r="B926" s="56"/>
      <c r="C926" s="15" t="s">
        <v>74</v>
      </c>
      <c r="D926" s="16">
        <f>SUM(D374)</f>
        <v>13000</v>
      </c>
      <c r="E926" s="16">
        <f>SUM(E374)</f>
        <v>0</v>
      </c>
      <c r="F926" s="16">
        <f>SUM(F374)</f>
        <v>13000</v>
      </c>
      <c r="G926" s="16">
        <f>SUM(G374)</f>
        <v>29170</v>
      </c>
      <c r="H926" s="16">
        <f>SUM(H374)</f>
        <v>29000</v>
      </c>
      <c r="I926" s="17"/>
      <c r="J926" s="2"/>
      <c r="K926" s="6"/>
      <c r="L926" s="2"/>
      <c r="N926" s="18"/>
      <c r="O926" s="32"/>
    </row>
    <row r="927" spans="1:15" s="3" customFormat="1" ht="11.45" customHeight="1">
      <c r="A927" s="56"/>
      <c r="B927" s="56"/>
      <c r="C927" s="15" t="s">
        <v>29</v>
      </c>
      <c r="D927" s="16">
        <f>SUM(D378:D379,)</f>
        <v>1600</v>
      </c>
      <c r="E927" s="16">
        <f>SUM(E378:E379,)</f>
        <v>0</v>
      </c>
      <c r="F927" s="16">
        <f>SUM(F378:F379,)</f>
        <v>1600</v>
      </c>
      <c r="G927" s="16">
        <f>SUM(G378:G379,)</f>
        <v>1816</v>
      </c>
      <c r="H927" s="16">
        <f>SUM(H378:H379,)</f>
        <v>1600</v>
      </c>
      <c r="I927" s="17"/>
      <c r="J927" s="2"/>
      <c r="K927" s="6"/>
      <c r="L927" s="2"/>
      <c r="N927" s="18"/>
      <c r="O927" s="32"/>
    </row>
    <row r="928" spans="1:15" s="3" customFormat="1" ht="11.45" customHeight="1">
      <c r="A928" s="56"/>
      <c r="B928" s="56"/>
      <c r="C928" s="15" t="s">
        <v>77</v>
      </c>
      <c r="D928" s="16">
        <f>SUM(D377)</f>
        <v>50</v>
      </c>
      <c r="E928" s="16">
        <f>SUM(E377)</f>
        <v>0</v>
      </c>
      <c r="F928" s="16">
        <f>SUM(F377)</f>
        <v>50</v>
      </c>
      <c r="G928" s="16">
        <f>SUM(G377)</f>
        <v>0</v>
      </c>
      <c r="H928" s="16">
        <f>SUM(H377)</f>
        <v>50</v>
      </c>
      <c r="I928" s="17"/>
      <c r="J928" s="2"/>
      <c r="K928" s="6"/>
      <c r="L928" s="2"/>
      <c r="N928" s="18"/>
      <c r="O928" s="32"/>
    </row>
    <row r="929" spans="1:16" s="3" customFormat="1" ht="11.45" customHeight="1">
      <c r="A929" s="56"/>
      <c r="B929" s="56"/>
      <c r="C929" s="15" t="s">
        <v>42</v>
      </c>
      <c r="D929" s="16"/>
      <c r="E929" s="16"/>
      <c r="F929" s="16"/>
      <c r="G929" s="16"/>
      <c r="H929" s="16"/>
      <c r="I929" s="17"/>
      <c r="J929" s="2"/>
      <c r="L929" s="2"/>
      <c r="N929" s="18"/>
      <c r="O929" s="32"/>
    </row>
    <row r="930" spans="1:16" s="3" customFormat="1" ht="11.45" customHeight="1">
      <c r="A930" s="56"/>
      <c r="B930" s="56"/>
      <c r="C930" s="15" t="s">
        <v>75</v>
      </c>
      <c r="D930" s="16">
        <f>SUM(D375)</f>
        <v>3300</v>
      </c>
      <c r="E930" s="16">
        <f>SUM(E375)</f>
        <v>0</v>
      </c>
      <c r="F930" s="16">
        <f>SUM(F375)</f>
        <v>3300</v>
      </c>
      <c r="G930" s="16">
        <f>SUM(G375)</f>
        <v>3702</v>
      </c>
      <c r="H930" s="16">
        <f>SUM(H375)</f>
        <v>3300</v>
      </c>
      <c r="I930" s="17"/>
      <c r="J930" s="2"/>
      <c r="K930" s="6"/>
      <c r="L930" s="2"/>
      <c r="N930" s="18"/>
      <c r="O930" s="32"/>
      <c r="P930" s="6"/>
    </row>
    <row r="931" spans="1:16" s="3" customFormat="1" ht="11.45" customHeight="1">
      <c r="A931" s="56"/>
      <c r="B931" s="56"/>
      <c r="C931" s="15" t="s">
        <v>374</v>
      </c>
      <c r="D931" s="16">
        <f>SUM(D395:D411,)</f>
        <v>61591</v>
      </c>
      <c r="E931" s="16">
        <f>SUM(E395:E411,)</f>
        <v>15763</v>
      </c>
      <c r="F931" s="16">
        <f>SUM(F395:F411,)</f>
        <v>77354</v>
      </c>
      <c r="G931" s="16">
        <f>SUM(G395:G411,)</f>
        <v>77319</v>
      </c>
      <c r="H931" s="16">
        <f>SUM(H395:H411,)</f>
        <v>56563</v>
      </c>
      <c r="I931" s="17"/>
      <c r="J931" s="2"/>
      <c r="K931" s="6"/>
      <c r="L931" s="2"/>
      <c r="N931" s="18"/>
      <c r="O931" s="32"/>
    </row>
    <row r="932" spans="1:16" s="3" customFormat="1" ht="11.45" customHeight="1">
      <c r="A932" s="56"/>
      <c r="B932" s="56"/>
      <c r="C932" s="7" t="s">
        <v>109</v>
      </c>
      <c r="D932" s="16">
        <f>SUM(D98,D130,D144,D266,D420,D496,D606,D627,D634,D713,D734,D802)</f>
        <v>13005</v>
      </c>
      <c r="E932" s="16">
        <f>SUM(E98,E130,E144,E266,E420,E496,E606,E627,E634,E713,E734,E802)</f>
        <v>15187</v>
      </c>
      <c r="F932" s="16">
        <f>SUM(F98,F130,F144,F266,F420,F496,F606,F627,F634,F713,F734,F802)</f>
        <v>28192</v>
      </c>
      <c r="G932" s="16">
        <f>SUM(G98,G130,G144,G266,G420,G496,G606,G627,G634,G713,G734,G802)</f>
        <v>12350</v>
      </c>
      <c r="H932" s="16">
        <f>SUM(H98,H130,H144,H266,H420,H496,H606,H627,H634,H713,H734,H802)</f>
        <v>31094</v>
      </c>
      <c r="I932" s="17"/>
      <c r="J932" s="20"/>
      <c r="K932" s="6"/>
      <c r="L932" s="17"/>
      <c r="M932" s="6"/>
      <c r="N932" s="18"/>
      <c r="O932" s="32"/>
    </row>
    <row r="933" spans="1:16" s="3" customFormat="1" ht="11.45" customHeight="1">
      <c r="A933" s="56"/>
      <c r="B933" s="56"/>
      <c r="C933" s="7" t="s">
        <v>110</v>
      </c>
      <c r="D933" s="16">
        <f>SUM(D99,D162:D164,D166)</f>
        <v>50</v>
      </c>
      <c r="E933" s="16">
        <f>SUM(E99,E162:E164,E166)</f>
        <v>0</v>
      </c>
      <c r="F933" s="16">
        <f>SUM(F99,F162:F164,F166)</f>
        <v>50</v>
      </c>
      <c r="G933" s="16">
        <f>SUM(G99,G162:G164,G166)</f>
        <v>2443</v>
      </c>
      <c r="H933" s="16">
        <f>SUM(H99,H162:H164,H166)</f>
        <v>0</v>
      </c>
      <c r="I933" s="17"/>
      <c r="J933" s="20"/>
      <c r="L933" s="17"/>
      <c r="N933" s="18"/>
      <c r="O933" s="32"/>
    </row>
    <row r="934" spans="1:16" s="3" customFormat="1" ht="11.45" customHeight="1">
      <c r="A934" s="56"/>
      <c r="B934" s="56"/>
      <c r="C934" s="15" t="s">
        <v>43</v>
      </c>
      <c r="D934" s="16"/>
      <c r="E934" s="16"/>
      <c r="F934" s="16"/>
      <c r="G934" s="16"/>
      <c r="H934" s="16"/>
      <c r="I934" s="17"/>
      <c r="J934" s="2"/>
      <c r="L934" s="2"/>
      <c r="N934" s="18"/>
      <c r="O934" s="32"/>
    </row>
    <row r="935" spans="1:16" s="3" customFormat="1" ht="11.45" customHeight="1">
      <c r="A935" s="56"/>
      <c r="B935" s="56"/>
      <c r="C935" s="15" t="s">
        <v>99</v>
      </c>
      <c r="D935" s="16">
        <f>SUM(D165:D165)</f>
        <v>569</v>
      </c>
      <c r="E935" s="16">
        <f>SUM(E165:E165)</f>
        <v>0</v>
      </c>
      <c r="F935" s="16">
        <f>SUM(F165:F165)</f>
        <v>569</v>
      </c>
      <c r="G935" s="16">
        <f>SUM(G165:G165)</f>
        <v>0</v>
      </c>
      <c r="H935" s="16">
        <f>SUM(H165:H165)</f>
        <v>569</v>
      </c>
      <c r="I935" s="17"/>
      <c r="J935" s="2"/>
      <c r="L935" s="17"/>
      <c r="N935" s="18"/>
      <c r="O935" s="32"/>
    </row>
    <row r="936" spans="1:16" s="3" customFormat="1" ht="11.45" customHeight="1">
      <c r="A936" s="56"/>
      <c r="B936" s="56"/>
      <c r="C936" s="15" t="s">
        <v>557</v>
      </c>
      <c r="D936" s="16">
        <f>SUM(D413)</f>
        <v>0</v>
      </c>
      <c r="E936" s="16">
        <f>SUM(E413)</f>
        <v>0</v>
      </c>
      <c r="F936" s="16">
        <f>SUM(F413)</f>
        <v>0</v>
      </c>
      <c r="G936" s="16">
        <f>SUM(G413)</f>
        <v>2263</v>
      </c>
      <c r="H936" s="16">
        <f>SUM(H413)</f>
        <v>0</v>
      </c>
      <c r="I936" s="17"/>
      <c r="J936" s="2"/>
      <c r="L936" s="2"/>
      <c r="N936" s="18"/>
      <c r="O936" s="32"/>
    </row>
    <row r="937" spans="1:16" s="3" customFormat="1" ht="11.45" customHeight="1">
      <c r="A937" s="58"/>
      <c r="B937" s="58"/>
      <c r="C937" s="13" t="s">
        <v>48</v>
      </c>
      <c r="D937" s="14">
        <f t="shared" ref="D937:F937" si="153">SUM(D921:D936)</f>
        <v>197261</v>
      </c>
      <c r="E937" s="14">
        <f t="shared" si="153"/>
        <v>42480</v>
      </c>
      <c r="F937" s="14">
        <f t="shared" si="153"/>
        <v>239741</v>
      </c>
      <c r="G937" s="14">
        <f t="shared" ref="G937:H937" si="154">SUM(G921:G936)</f>
        <v>230304</v>
      </c>
      <c r="H937" s="14">
        <f t="shared" si="154"/>
        <v>229996</v>
      </c>
      <c r="I937" s="6"/>
      <c r="K937" s="6"/>
      <c r="L937" s="6"/>
      <c r="M937" s="6"/>
      <c r="N937" s="18"/>
      <c r="O937" s="32"/>
    </row>
    <row r="938" spans="1:16" s="3" customFormat="1" ht="11.45" customHeight="1">
      <c r="A938" s="56"/>
      <c r="B938" s="56"/>
      <c r="C938" s="15"/>
      <c r="D938" s="16"/>
      <c r="E938" s="16"/>
      <c r="F938" s="16"/>
      <c r="G938" s="16"/>
      <c r="H938" s="16"/>
      <c r="I938" s="17"/>
      <c r="J938" s="2"/>
      <c r="L938" s="2"/>
      <c r="N938" s="18"/>
      <c r="O938" s="32"/>
    </row>
    <row r="939" spans="1:16" s="3" customFormat="1" ht="11.45" customHeight="1">
      <c r="A939" s="56"/>
      <c r="B939" s="56"/>
      <c r="C939" s="15" t="s">
        <v>34</v>
      </c>
      <c r="D939" s="16">
        <f>SUM(D182)</f>
        <v>0</v>
      </c>
      <c r="E939" s="16">
        <f>SUM(E182)</f>
        <v>38000</v>
      </c>
      <c r="F939" s="16">
        <f>SUM(F182)</f>
        <v>38000</v>
      </c>
      <c r="G939" s="16">
        <f>SUM(G182)</f>
        <v>38000</v>
      </c>
      <c r="H939" s="16">
        <f>SUM(H182)</f>
        <v>0</v>
      </c>
      <c r="I939" s="17"/>
      <c r="J939" s="2"/>
      <c r="L939" s="17"/>
      <c r="N939" s="18"/>
      <c r="O939" s="32"/>
    </row>
    <row r="940" spans="1:16" s="3" customFormat="1" ht="11.45" customHeight="1">
      <c r="A940" s="56"/>
      <c r="B940" s="56"/>
      <c r="C940" s="15" t="s">
        <v>11</v>
      </c>
      <c r="D940" s="16"/>
      <c r="E940" s="16"/>
      <c r="F940" s="16"/>
      <c r="G940" s="16"/>
      <c r="H940" s="16"/>
      <c r="I940" s="17"/>
      <c r="J940" s="2"/>
      <c r="L940" s="2"/>
      <c r="N940" s="18"/>
      <c r="O940" s="32"/>
    </row>
    <row r="941" spans="1:16" s="3" customFormat="1" ht="11.45" customHeight="1">
      <c r="A941" s="56"/>
      <c r="B941" s="56"/>
      <c r="C941" s="15" t="s">
        <v>375</v>
      </c>
      <c r="D941" s="16">
        <f>SUM(D412:D412)</f>
        <v>0</v>
      </c>
      <c r="E941" s="16">
        <f>SUM(E412:E412)</f>
        <v>0</v>
      </c>
      <c r="F941" s="16">
        <f>SUM(F412:F412)</f>
        <v>0</v>
      </c>
      <c r="G941" s="16">
        <f>SUM(G412:G412)</f>
        <v>0</v>
      </c>
      <c r="H941" s="16">
        <f>SUM(H412:H412)</f>
        <v>0</v>
      </c>
      <c r="I941" s="17"/>
      <c r="J941" s="2"/>
      <c r="L941" s="2"/>
      <c r="N941" s="18"/>
      <c r="O941" s="32"/>
    </row>
    <row r="942" spans="1:16" s="3" customFormat="1" ht="11.45" customHeight="1">
      <c r="A942" s="56"/>
      <c r="B942" s="56"/>
      <c r="C942" s="7" t="s">
        <v>111</v>
      </c>
      <c r="D942" s="16">
        <f>SUM(D31,D49,D287,D305,D322,D339,D544)</f>
        <v>10119</v>
      </c>
      <c r="E942" s="16">
        <f>SUM(E31,E49,E287,E305,E322,E339,E544)</f>
        <v>12990</v>
      </c>
      <c r="F942" s="16">
        <f>SUM(F31,F49,F287,F305,F322,F339,F544)</f>
        <v>23109</v>
      </c>
      <c r="G942" s="16">
        <f>SUM(G31,G49,G287,G305,G322,G339,G544)</f>
        <v>17347</v>
      </c>
      <c r="H942" s="16">
        <f>SUM(H31,H49,H287,H305,H322,H339,H544)</f>
        <v>167532</v>
      </c>
      <c r="I942" s="17"/>
      <c r="J942" s="20"/>
      <c r="L942" s="2"/>
      <c r="N942" s="18"/>
      <c r="O942" s="32"/>
    </row>
    <row r="943" spans="1:16" s="3" customFormat="1" ht="11.45" customHeight="1">
      <c r="A943" s="56"/>
      <c r="B943" s="56"/>
      <c r="C943" s="7" t="s">
        <v>112</v>
      </c>
      <c r="D943" s="16"/>
      <c r="E943" s="16"/>
      <c r="F943" s="16"/>
      <c r="G943" s="16"/>
      <c r="H943" s="16"/>
      <c r="I943" s="17"/>
      <c r="J943" s="20"/>
      <c r="L943" s="2"/>
      <c r="N943" s="18"/>
      <c r="O943" s="32"/>
    </row>
    <row r="944" spans="1:16" s="3" customFormat="1" ht="11.45" customHeight="1">
      <c r="A944" s="56"/>
      <c r="B944" s="56"/>
      <c r="C944" s="15" t="s">
        <v>100</v>
      </c>
      <c r="D944" s="16">
        <f>SUM(D514)</f>
        <v>90</v>
      </c>
      <c r="E944" s="16">
        <f>SUM(E514)</f>
        <v>0</v>
      </c>
      <c r="F944" s="16">
        <f>SUM(F514)</f>
        <v>90</v>
      </c>
      <c r="G944" s="16">
        <f>SUM(G514)</f>
        <v>5</v>
      </c>
      <c r="H944" s="16">
        <f>SUM(H514)</f>
        <v>85</v>
      </c>
      <c r="I944" s="17"/>
      <c r="J944" s="2"/>
      <c r="L944" s="2"/>
      <c r="N944" s="18"/>
      <c r="O944" s="32"/>
    </row>
    <row r="945" spans="1:15" s="3" customFormat="1" ht="11.45" customHeight="1">
      <c r="A945" s="56"/>
      <c r="B945" s="56"/>
      <c r="C945" s="15" t="s">
        <v>44</v>
      </c>
      <c r="D945" s="16">
        <f>SUM(D183)</f>
        <v>166018</v>
      </c>
      <c r="E945" s="16">
        <f>SUM(E183)</f>
        <v>0</v>
      </c>
      <c r="F945" s="16">
        <f>SUM(F183)</f>
        <v>166018</v>
      </c>
      <c r="G945" s="16">
        <f>SUM(G183)</f>
        <v>166018</v>
      </c>
      <c r="H945" s="16">
        <f>SUM(H183)</f>
        <v>103883</v>
      </c>
      <c r="I945" s="17"/>
      <c r="J945" s="2"/>
      <c r="K945" s="6"/>
      <c r="L945" s="2"/>
      <c r="N945" s="18"/>
      <c r="O945" s="32"/>
    </row>
    <row r="946" spans="1:15" s="3" customFormat="1" ht="11.45" customHeight="1">
      <c r="A946" s="58"/>
      <c r="B946" s="58"/>
      <c r="C946" s="13" t="s">
        <v>49</v>
      </c>
      <c r="D946" s="14">
        <f t="shared" ref="D946:F946" si="155">SUM(D939:D945)</f>
        <v>176227</v>
      </c>
      <c r="E946" s="14">
        <f t="shared" si="155"/>
        <v>50990</v>
      </c>
      <c r="F946" s="14">
        <f t="shared" si="155"/>
        <v>227217</v>
      </c>
      <c r="G946" s="14">
        <f t="shared" ref="G946:H946" si="156">SUM(G939:G945)</f>
        <v>221370</v>
      </c>
      <c r="H946" s="14">
        <f t="shared" si="156"/>
        <v>271500</v>
      </c>
      <c r="I946" s="6"/>
      <c r="N946" s="18"/>
      <c r="O946" s="32"/>
    </row>
    <row r="947" spans="1:15" s="2" customFormat="1" ht="11.45" customHeight="1">
      <c r="A947" s="56"/>
      <c r="B947" s="56"/>
      <c r="C947" s="15" t="s">
        <v>33</v>
      </c>
      <c r="D947" s="16"/>
      <c r="E947" s="16"/>
      <c r="F947" s="16"/>
      <c r="G947" s="16"/>
      <c r="H947" s="16"/>
      <c r="I947" s="17"/>
      <c r="N947" s="18"/>
      <c r="O947" s="32"/>
    </row>
    <row r="948" spans="1:15" s="3" customFormat="1" ht="11.45" customHeight="1">
      <c r="A948" s="58"/>
      <c r="B948" s="58"/>
      <c r="C948" s="13" t="s">
        <v>50</v>
      </c>
      <c r="D948" s="14">
        <f t="shared" ref="D948:F948" si="157">SUM(D937,D946,D947)</f>
        <v>373488</v>
      </c>
      <c r="E948" s="14">
        <f t="shared" si="157"/>
        <v>93470</v>
      </c>
      <c r="F948" s="14">
        <f t="shared" si="157"/>
        <v>466958</v>
      </c>
      <c r="G948" s="14">
        <f t="shared" ref="G948:H948" si="158">SUM(G937,G946,G947)</f>
        <v>451674</v>
      </c>
      <c r="H948" s="14">
        <f t="shared" si="158"/>
        <v>501496</v>
      </c>
      <c r="I948" s="6"/>
      <c r="K948" s="6"/>
      <c r="L948" s="6"/>
      <c r="M948" s="6"/>
      <c r="N948" s="18"/>
      <c r="O948" s="32"/>
    </row>
    <row r="949" spans="1:15" ht="11.45" customHeight="1">
      <c r="O949" s="32"/>
    </row>
    <row r="950" spans="1:15">
      <c r="C950" s="88"/>
    </row>
    <row r="951" spans="1:15">
      <c r="C951" s="88"/>
    </row>
    <row r="952" spans="1:15">
      <c r="C952" s="88"/>
    </row>
    <row r="953" spans="1:15">
      <c r="C953" s="88"/>
    </row>
  </sheetData>
  <dataConsolidate/>
  <mergeCells count="3">
    <mergeCell ref="A897:C897"/>
    <mergeCell ref="A4:H4"/>
    <mergeCell ref="A5:H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verticalDpi="300" r:id="rId1"/>
  <headerFooter alignWithMargins="0">
    <oddHeader>&amp;C&amp;F&amp;R&amp;P.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Windows-felhasználó</cp:lastModifiedBy>
  <cp:lastPrinted>2020-02-12T11:04:50Z</cp:lastPrinted>
  <dcterms:created xsi:type="dcterms:W3CDTF">2005-12-20T14:18:14Z</dcterms:created>
  <dcterms:modified xsi:type="dcterms:W3CDTF">2020-02-19T13:46:26Z</dcterms:modified>
</cp:coreProperties>
</file>