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145" yWindow="615" windowWidth="12120" windowHeight="8700" tabRatio="959" activeTab="2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Önk.össz.szakf.!$A$1:$K$45</definedName>
    <definedName name="_xlnm.Print_Area" localSheetId="2">Önkormányzat!$A$1:$I$930</definedName>
    <definedName name="_xlnm.Print_Area" localSheetId="1">'Összesítő önk.mindössz.'!$A$1:$G$61</definedName>
  </definedNames>
  <calcPr calcId="125725"/>
</workbook>
</file>

<file path=xl/calcChain.xml><?xml version="1.0" encoding="utf-8"?>
<calcChain xmlns="http://schemas.openxmlformats.org/spreadsheetml/2006/main">
  <c r="J248" i="1"/>
  <c r="D891" l="1"/>
  <c r="E891"/>
  <c r="H891"/>
  <c r="G891"/>
  <c r="D506"/>
  <c r="E506"/>
  <c r="G506"/>
  <c r="H506"/>
  <c r="J833"/>
  <c r="H912"/>
  <c r="E912"/>
  <c r="G912"/>
  <c r="D912"/>
  <c r="D756"/>
  <c r="E756"/>
  <c r="G756"/>
  <c r="H756"/>
  <c r="H630" l="1"/>
  <c r="J457"/>
  <c r="N182"/>
  <c r="J84"/>
  <c r="J568"/>
  <c r="F29" i="12"/>
  <c r="K22"/>
  <c r="G56" i="24"/>
  <c r="G52"/>
  <c r="G49"/>
  <c r="G44"/>
  <c r="G39"/>
  <c r="G26"/>
  <c r="G25"/>
  <c r="G24"/>
  <c r="G21"/>
  <c r="G20"/>
  <c r="G12"/>
  <c r="H925" i="1"/>
  <c r="G54" i="24" s="1"/>
  <c r="H924" i="1"/>
  <c r="G53" i="24" s="1"/>
  <c r="H922" i="1"/>
  <c r="G51" i="24" s="1"/>
  <c r="H921" i="1"/>
  <c r="H919"/>
  <c r="G48" i="24" s="1"/>
  <c r="H916" i="1"/>
  <c r="G46" i="24" s="1"/>
  <c r="H915" i="1"/>
  <c r="G45" i="24" s="1"/>
  <c r="H913" i="1"/>
  <c r="G43" i="24" s="1"/>
  <c r="G42"/>
  <c r="H911" i="1"/>
  <c r="G41" i="24" s="1"/>
  <c r="H910" i="1"/>
  <c r="G40" i="24" s="1"/>
  <c r="H908" i="1"/>
  <c r="G38" i="24" s="1"/>
  <c r="H907" i="1"/>
  <c r="G36" i="24" s="1"/>
  <c r="H906" i="1"/>
  <c r="G35" i="24" s="1"/>
  <c r="H905" i="1"/>
  <c r="G34" i="24" s="1"/>
  <c r="H904" i="1"/>
  <c r="G33" i="24" s="1"/>
  <c r="H903" i="1"/>
  <c r="G32" i="24" s="1"/>
  <c r="H902" i="1"/>
  <c r="G31" i="24" s="1"/>
  <c r="H901" i="1"/>
  <c r="G30" i="24" s="1"/>
  <c r="H894" i="1"/>
  <c r="G22" i="24" s="1"/>
  <c r="H890" i="1"/>
  <c r="G18" i="24" s="1"/>
  <c r="H887" i="1"/>
  <c r="G16" i="24" s="1"/>
  <c r="H886" i="1"/>
  <c r="G15" i="24" s="1"/>
  <c r="H885" i="1"/>
  <c r="G13" i="24" s="1"/>
  <c r="H883" i="1"/>
  <c r="G11" i="24" s="1"/>
  <c r="H882" i="1"/>
  <c r="G10" i="24" s="1"/>
  <c r="H881" i="1"/>
  <c r="G9" i="24" s="1"/>
  <c r="H880" i="1"/>
  <c r="G8" i="24" s="1"/>
  <c r="H879" i="1"/>
  <c r="G7" i="24" s="1"/>
  <c r="H845" i="1"/>
  <c r="F44" i="12" s="1"/>
  <c r="H834" i="1"/>
  <c r="F43" i="12" s="1"/>
  <c r="H776" i="1"/>
  <c r="F42" i="12" s="1"/>
  <c r="H766" i="1"/>
  <c r="K41" i="12" s="1"/>
  <c r="K40"/>
  <c r="H747" i="1"/>
  <c r="F39" i="12" s="1"/>
  <c r="H733" i="1"/>
  <c r="F38" i="12" s="1"/>
  <c r="H695" i="1"/>
  <c r="K37" i="12" s="1"/>
  <c r="H689" i="1"/>
  <c r="F37" i="12" s="1"/>
  <c r="H675" i="1"/>
  <c r="K36" i="12" s="1"/>
  <c r="H668" i="1"/>
  <c r="F36" i="12" s="1"/>
  <c r="H657" i="1"/>
  <c r="F35" i="12" s="1"/>
  <c r="F34"/>
  <c r="H605" i="1"/>
  <c r="F33" i="12" s="1"/>
  <c r="H598" i="1"/>
  <c r="K33" i="12" s="1"/>
  <c r="H591" i="1"/>
  <c r="K32" i="12" s="1"/>
  <c r="H584" i="1"/>
  <c r="F32" i="12" s="1"/>
  <c r="H575" i="1"/>
  <c r="K31" i="12" s="1"/>
  <c r="H569" i="1"/>
  <c r="F31" i="12" s="1"/>
  <c r="H524" i="1"/>
  <c r="F30" i="12" s="1"/>
  <c r="H513" i="1"/>
  <c r="K30" i="12" s="1"/>
  <c r="H493" i="1"/>
  <c r="K28" i="12" s="1"/>
  <c r="H486" i="1"/>
  <c r="F27" i="12" s="1"/>
  <c r="H475" i="1"/>
  <c r="K26" i="12" s="1"/>
  <c r="H468" i="1"/>
  <c r="H461"/>
  <c r="H433"/>
  <c r="F25" i="12" s="1"/>
  <c r="H421" i="1"/>
  <c r="F24" i="12" s="1"/>
  <c r="H412" i="1"/>
  <c r="F23" i="12" s="1"/>
  <c r="H404" i="1"/>
  <c r="H397"/>
  <c r="K21" i="12" s="1"/>
  <c r="H372" i="1"/>
  <c r="F21" i="12" s="1"/>
  <c r="H363" i="1"/>
  <c r="K15" i="12" s="1"/>
  <c r="H347" i="1"/>
  <c r="F14" i="12" s="1"/>
  <c r="H338" i="1"/>
  <c r="F13" i="12" s="1"/>
  <c r="H330" i="1"/>
  <c r="F20" i="12" s="1"/>
  <c r="H321" i="1"/>
  <c r="K20" i="12" s="1"/>
  <c r="H314" i="1"/>
  <c r="F19" i="12" s="1"/>
  <c r="H305" i="1"/>
  <c r="K19" i="12" s="1"/>
  <c r="H298" i="1"/>
  <c r="F18" i="12" s="1"/>
  <c r="H288" i="1"/>
  <c r="K18" i="12" s="1"/>
  <c r="H281" i="1"/>
  <c r="F17" i="12" s="1"/>
  <c r="H267" i="1"/>
  <c r="K17" i="12" s="1"/>
  <c r="H257" i="1"/>
  <c r="F16" i="12" s="1"/>
  <c r="H184" i="1"/>
  <c r="K16" i="12" s="1"/>
  <c r="H157" i="1"/>
  <c r="F12" i="12" s="1"/>
  <c r="H146" i="1"/>
  <c r="K12" i="12" s="1"/>
  <c r="H139" i="1"/>
  <c r="F11" i="12" s="1"/>
  <c r="H131" i="1"/>
  <c r="K11" i="12" s="1"/>
  <c r="H124" i="1"/>
  <c r="F10" i="12" s="1"/>
  <c r="H113" i="1"/>
  <c r="F9" i="12" s="1"/>
  <c r="H100" i="1"/>
  <c r="K8" i="12" s="1"/>
  <c r="H92" i="1"/>
  <c r="H85"/>
  <c r="H50"/>
  <c r="K7" i="12" s="1"/>
  <c r="H43" i="1"/>
  <c r="F7" i="12" s="1"/>
  <c r="H32" i="1"/>
  <c r="K6" i="12" s="1"/>
  <c r="H25" i="1"/>
  <c r="F6" i="12" s="1"/>
  <c r="H14" i="1"/>
  <c r="F5" i="12" s="1"/>
  <c r="D880" i="1"/>
  <c r="E880"/>
  <c r="G880"/>
  <c r="H926" l="1"/>
  <c r="G55" i="24" s="1"/>
  <c r="G50"/>
  <c r="H897" i="1"/>
  <c r="F26" i="12"/>
  <c r="G37" i="24"/>
  <c r="H917" i="1"/>
  <c r="G47" i="24" s="1"/>
  <c r="F8" i="12"/>
  <c r="K45"/>
  <c r="G19" i="24"/>
  <c r="G23" s="1"/>
  <c r="H888" i="1"/>
  <c r="G17" i="24"/>
  <c r="D913" i="1"/>
  <c r="E913"/>
  <c r="G913"/>
  <c r="D100"/>
  <c r="E100"/>
  <c r="G100"/>
  <c r="D881"/>
  <c r="E881"/>
  <c r="G881"/>
  <c r="F198"/>
  <c r="E922"/>
  <c r="G922"/>
  <c r="D922"/>
  <c r="E890"/>
  <c r="G890"/>
  <c r="D890"/>
  <c r="G330"/>
  <c r="E20" i="12" s="1"/>
  <c r="E330" i="1"/>
  <c r="C20" i="12" s="1"/>
  <c r="D330" i="1"/>
  <c r="B20" i="12" s="1"/>
  <c r="F329" i="1"/>
  <c r="F328"/>
  <c r="F327"/>
  <c r="F326"/>
  <c r="G321"/>
  <c r="J20" i="12" s="1"/>
  <c r="E321" i="1"/>
  <c r="H20" i="12" s="1"/>
  <c r="D321" i="1"/>
  <c r="G20" i="12" s="1"/>
  <c r="F320" i="1"/>
  <c r="F321" s="1"/>
  <c r="F459"/>
  <c r="E879"/>
  <c r="G879"/>
  <c r="D879"/>
  <c r="E157"/>
  <c r="G157"/>
  <c r="D157"/>
  <c r="F155"/>
  <c r="F151"/>
  <c r="F152"/>
  <c r="F296"/>
  <c r="H899" l="1"/>
  <c r="G27" i="24" s="1"/>
  <c r="F45" i="12"/>
  <c r="K47" s="1"/>
  <c r="H928" i="1"/>
  <c r="G57" i="24" s="1"/>
  <c r="I20" i="12"/>
  <c r="F330" i="1"/>
  <c r="F803"/>
  <c r="F245"/>
  <c r="F62"/>
  <c r="E747"/>
  <c r="G747"/>
  <c r="D747"/>
  <c r="F745"/>
  <c r="F746"/>
  <c r="F714"/>
  <c r="G298"/>
  <c r="E18" i="12" s="1"/>
  <c r="E298" i="1"/>
  <c r="C18" i="12" s="1"/>
  <c r="D298" i="1"/>
  <c r="B18" i="12" s="1"/>
  <c r="F297" i="1"/>
  <c r="F295"/>
  <c r="F294"/>
  <c r="F293"/>
  <c r="G288"/>
  <c r="J18" i="12" s="1"/>
  <c r="E288" i="1"/>
  <c r="H18" i="12" s="1"/>
  <c r="D288" i="1"/>
  <c r="G18" i="12" s="1"/>
  <c r="F287" i="1"/>
  <c r="F223"/>
  <c r="F628"/>
  <c r="F393"/>
  <c r="F387"/>
  <c r="F31"/>
  <c r="E43"/>
  <c r="C7" i="12" s="1"/>
  <c r="G43" i="1"/>
  <c r="E7" i="12" s="1"/>
  <c r="D43" i="1"/>
  <c r="B7" i="12" s="1"/>
  <c r="F38" i="1"/>
  <c r="F39"/>
  <c r="G50"/>
  <c r="J7" i="12" s="1"/>
  <c r="E50" i="1"/>
  <c r="H7" i="12" s="1"/>
  <c r="D50" i="1"/>
  <c r="G7" i="12" s="1"/>
  <c r="F49" i="1"/>
  <c r="F50" s="1"/>
  <c r="I7" i="12" s="1"/>
  <c r="F42" i="1"/>
  <c r="F41"/>
  <c r="F40"/>
  <c r="E25"/>
  <c r="G25"/>
  <c r="D25"/>
  <c r="F20"/>
  <c r="F24"/>
  <c r="F274"/>
  <c r="F253"/>
  <c r="F653"/>
  <c r="D20" i="12" l="1"/>
  <c r="F288" i="1"/>
  <c r="I18" i="12" s="1"/>
  <c r="F298" i="1"/>
  <c r="D18" i="12" s="1"/>
  <c r="F43" i="1"/>
  <c r="D7" i="12" s="1"/>
  <c r="D9" i="24"/>
  <c r="F9"/>
  <c r="C9"/>
  <c r="F724" i="1"/>
  <c r="F686"/>
  <c r="F687"/>
  <c r="F688"/>
  <c r="D689"/>
  <c r="B37" i="12" s="1"/>
  <c r="E689" i="1"/>
  <c r="C37" i="12" s="1"/>
  <c r="G689" i="1"/>
  <c r="E37" i="12" s="1"/>
  <c r="D7" i="24"/>
  <c r="F7"/>
  <c r="C7"/>
  <c r="D486" i="1"/>
  <c r="B27" i="12" s="1"/>
  <c r="E486" i="1"/>
  <c r="C27" i="12" s="1"/>
  <c r="G486" i="1"/>
  <c r="F481"/>
  <c r="F276"/>
  <c r="F222"/>
  <c r="F221"/>
  <c r="F214"/>
  <c r="F180"/>
  <c r="D43" i="24"/>
  <c r="C43"/>
  <c r="F164" i="1"/>
  <c r="F165"/>
  <c r="F166"/>
  <c r="F915" s="1"/>
  <c r="E45" i="24" s="1"/>
  <c r="F841" i="1"/>
  <c r="F842"/>
  <c r="F843"/>
  <c r="F844"/>
  <c r="F840"/>
  <c r="F792"/>
  <c r="F793"/>
  <c r="F794"/>
  <c r="F796"/>
  <c r="F797"/>
  <c r="F798"/>
  <c r="F799"/>
  <c r="F800"/>
  <c r="F801"/>
  <c r="F802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791"/>
  <c r="F773"/>
  <c r="F774"/>
  <c r="F775"/>
  <c r="F772"/>
  <c r="F763"/>
  <c r="F764"/>
  <c r="F765"/>
  <c r="F762"/>
  <c r="F755"/>
  <c r="F754"/>
  <c r="F740"/>
  <c r="F741"/>
  <c r="F742"/>
  <c r="F743"/>
  <c r="F744"/>
  <c r="F739"/>
  <c r="F703"/>
  <c r="F704"/>
  <c r="F705"/>
  <c r="F706"/>
  <c r="F707"/>
  <c r="F708"/>
  <c r="F709"/>
  <c r="F710"/>
  <c r="F711"/>
  <c r="F712"/>
  <c r="F713"/>
  <c r="F715"/>
  <c r="F716"/>
  <c r="F717"/>
  <c r="F718"/>
  <c r="F719"/>
  <c r="F720"/>
  <c r="F721"/>
  <c r="F722"/>
  <c r="F723"/>
  <c r="F725"/>
  <c r="F726"/>
  <c r="F727"/>
  <c r="F729"/>
  <c r="F730"/>
  <c r="F731"/>
  <c r="F732"/>
  <c r="F702"/>
  <c r="F694"/>
  <c r="F695" s="1"/>
  <c r="I37" i="12" s="1"/>
  <c r="F682" i="1"/>
  <c r="F683"/>
  <c r="F684"/>
  <c r="F685"/>
  <c r="F681"/>
  <c r="F674"/>
  <c r="F675" s="1"/>
  <c r="I36" i="12" s="1"/>
  <c r="F664" i="1"/>
  <c r="F665"/>
  <c r="F666"/>
  <c r="F667"/>
  <c r="F663"/>
  <c r="F637"/>
  <c r="F638"/>
  <c r="F639"/>
  <c r="F640"/>
  <c r="F641"/>
  <c r="F642"/>
  <c r="F643"/>
  <c r="F644"/>
  <c r="F645"/>
  <c r="F646"/>
  <c r="F647"/>
  <c r="F648"/>
  <c r="F649"/>
  <c r="F650"/>
  <c r="F651"/>
  <c r="F652"/>
  <c r="F654"/>
  <c r="F655"/>
  <c r="F656"/>
  <c r="F636"/>
  <c r="F617"/>
  <c r="F618"/>
  <c r="F619"/>
  <c r="F620"/>
  <c r="F621"/>
  <c r="F622"/>
  <c r="F623"/>
  <c r="F624"/>
  <c r="F625"/>
  <c r="F626"/>
  <c r="F627"/>
  <c r="F629"/>
  <c r="F616"/>
  <c r="F604"/>
  <c r="F605" s="1"/>
  <c r="D33" i="12" s="1"/>
  <c r="F597" i="1"/>
  <c r="F598" s="1"/>
  <c r="I33" i="12" s="1"/>
  <c r="F590" i="1"/>
  <c r="F591" s="1"/>
  <c r="I32" i="12" s="1"/>
  <c r="F582" i="1"/>
  <c r="F583"/>
  <c r="F581"/>
  <c r="F574"/>
  <c r="F575" s="1"/>
  <c r="I31" i="12" s="1"/>
  <c r="F561" i="1"/>
  <c r="F562"/>
  <c r="F563"/>
  <c r="F564"/>
  <c r="F565"/>
  <c r="F566"/>
  <c r="F567"/>
  <c r="F568"/>
  <c r="F560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30"/>
  <c r="F519"/>
  <c r="F520"/>
  <c r="F521"/>
  <c r="F522"/>
  <c r="F523"/>
  <c r="F518"/>
  <c r="F512"/>
  <c r="F513" s="1"/>
  <c r="I30" i="12" s="1"/>
  <c r="F500" i="1"/>
  <c r="F501"/>
  <c r="F502"/>
  <c r="F503"/>
  <c r="F504"/>
  <c r="F505"/>
  <c r="F499"/>
  <c r="F492"/>
  <c r="F493" s="1"/>
  <c r="I28" i="12" s="1"/>
  <c r="F483" i="1"/>
  <c r="F484"/>
  <c r="F485"/>
  <c r="F482"/>
  <c r="F474"/>
  <c r="F475" s="1"/>
  <c r="I26" i="12" s="1"/>
  <c r="F467" i="1"/>
  <c r="F468" s="1"/>
  <c r="F443"/>
  <c r="F444"/>
  <c r="F445"/>
  <c r="F446"/>
  <c r="F447"/>
  <c r="F448"/>
  <c r="F449"/>
  <c r="F450"/>
  <c r="F451"/>
  <c r="F452"/>
  <c r="F453"/>
  <c r="F454"/>
  <c r="F455"/>
  <c r="F456"/>
  <c r="F457"/>
  <c r="F458"/>
  <c r="F460"/>
  <c r="F442"/>
  <c r="F428"/>
  <c r="F429"/>
  <c r="F430"/>
  <c r="F431"/>
  <c r="F432"/>
  <c r="F427"/>
  <c r="F419"/>
  <c r="F420"/>
  <c r="F418"/>
  <c r="F894" s="1"/>
  <c r="E22" i="24" s="1"/>
  <c r="F411" i="1"/>
  <c r="F410"/>
  <c r="F403"/>
  <c r="I22" i="12" s="1"/>
  <c r="F379" i="1"/>
  <c r="F380"/>
  <c r="F381"/>
  <c r="F382"/>
  <c r="F383"/>
  <c r="F384"/>
  <c r="F385"/>
  <c r="F386"/>
  <c r="F388"/>
  <c r="F389"/>
  <c r="F390"/>
  <c r="F391"/>
  <c r="F392"/>
  <c r="F394"/>
  <c r="F395"/>
  <c r="F921" s="1"/>
  <c r="E50" i="24" s="1"/>
  <c r="F396" i="1"/>
  <c r="F916" s="1"/>
  <c r="E46" i="24" s="1"/>
  <c r="F378" i="1"/>
  <c r="F370"/>
  <c r="F371"/>
  <c r="F369"/>
  <c r="F355"/>
  <c r="F356"/>
  <c r="F357"/>
  <c r="F358"/>
  <c r="F359"/>
  <c r="F360"/>
  <c r="F361"/>
  <c r="F362"/>
  <c r="F354"/>
  <c r="F902" s="1"/>
  <c r="E31" i="24" s="1"/>
  <c r="F345" i="1"/>
  <c r="F346"/>
  <c r="F344"/>
  <c r="F337"/>
  <c r="F336"/>
  <c r="F311"/>
  <c r="F312"/>
  <c r="F313"/>
  <c r="F310"/>
  <c r="F304"/>
  <c r="F275"/>
  <c r="F277"/>
  <c r="F278"/>
  <c r="F279"/>
  <c r="F280"/>
  <c r="F273"/>
  <c r="F266"/>
  <c r="F267" s="1"/>
  <c r="I17" i="12" s="1"/>
  <c r="F229" i="1"/>
  <c r="F230"/>
  <c r="F231"/>
  <c r="F232"/>
  <c r="F233"/>
  <c r="F234"/>
  <c r="F235"/>
  <c r="F236"/>
  <c r="F237"/>
  <c r="F238"/>
  <c r="F239"/>
  <c r="F240"/>
  <c r="F241"/>
  <c r="F242"/>
  <c r="F243"/>
  <c r="F247"/>
  <c r="F248"/>
  <c r="F249"/>
  <c r="F250"/>
  <c r="F251"/>
  <c r="F254"/>
  <c r="F255"/>
  <c r="F256"/>
  <c r="F228"/>
  <c r="F191"/>
  <c r="F192"/>
  <c r="F193"/>
  <c r="F194"/>
  <c r="F195"/>
  <c r="F196"/>
  <c r="F197"/>
  <c r="F199"/>
  <c r="F200"/>
  <c r="F202"/>
  <c r="F203"/>
  <c r="F204"/>
  <c r="F205"/>
  <c r="F207"/>
  <c r="F208"/>
  <c r="F209"/>
  <c r="F210"/>
  <c r="F211"/>
  <c r="F212"/>
  <c r="F213"/>
  <c r="F215"/>
  <c r="F216"/>
  <c r="F217"/>
  <c r="F218"/>
  <c r="F224"/>
  <c r="F225"/>
  <c r="F226"/>
  <c r="F227"/>
  <c r="F190"/>
  <c r="F167"/>
  <c r="F168"/>
  <c r="F169"/>
  <c r="F170"/>
  <c r="F176"/>
  <c r="F177"/>
  <c r="F178"/>
  <c r="F179"/>
  <c r="F181"/>
  <c r="F182"/>
  <c r="F183"/>
  <c r="F163"/>
  <c r="F154"/>
  <c r="F156"/>
  <c r="F153"/>
  <c r="F145"/>
  <c r="F138"/>
  <c r="F137"/>
  <c r="F130"/>
  <c r="F131" s="1"/>
  <c r="I11" i="12" s="1"/>
  <c r="F120" i="1"/>
  <c r="F121"/>
  <c r="F122"/>
  <c r="F123"/>
  <c r="F119"/>
  <c r="F107"/>
  <c r="F108"/>
  <c r="F109"/>
  <c r="F110"/>
  <c r="F111"/>
  <c r="F112"/>
  <c r="F106"/>
  <c r="F98"/>
  <c r="F91"/>
  <c r="F58"/>
  <c r="F59"/>
  <c r="F60"/>
  <c r="F61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56"/>
  <c r="F22"/>
  <c r="F21"/>
  <c r="F12"/>
  <c r="F13"/>
  <c r="F10"/>
  <c r="H22" i="12"/>
  <c r="G22"/>
  <c r="E56" i="24"/>
  <c r="D56"/>
  <c r="C56"/>
  <c r="E52"/>
  <c r="D52"/>
  <c r="C52"/>
  <c r="E49"/>
  <c r="D49"/>
  <c r="C49"/>
  <c r="E44"/>
  <c r="D44"/>
  <c r="C44"/>
  <c r="E39"/>
  <c r="D39"/>
  <c r="C39"/>
  <c r="E26"/>
  <c r="D26"/>
  <c r="C26"/>
  <c r="E25"/>
  <c r="D25"/>
  <c r="C25"/>
  <c r="E24"/>
  <c r="D24"/>
  <c r="C24"/>
  <c r="E21"/>
  <c r="D21"/>
  <c r="C21"/>
  <c r="E20"/>
  <c r="D20"/>
  <c r="C20"/>
  <c r="E12"/>
  <c r="D12"/>
  <c r="C12"/>
  <c r="F12"/>
  <c r="F20"/>
  <c r="F21"/>
  <c r="F24"/>
  <c r="F25"/>
  <c r="F26"/>
  <c r="F39"/>
  <c r="F44"/>
  <c r="F49"/>
  <c r="F52"/>
  <c r="F56"/>
  <c r="E925" i="1"/>
  <c r="D54" i="24" s="1"/>
  <c r="D925" i="1"/>
  <c r="C54" i="24" s="1"/>
  <c r="E924" i="1"/>
  <c r="D53" i="24" s="1"/>
  <c r="D924" i="1"/>
  <c r="C53" i="24" s="1"/>
  <c r="D51"/>
  <c r="C51"/>
  <c r="E921" i="1"/>
  <c r="D50" i="24" s="1"/>
  <c r="D921" i="1"/>
  <c r="E919"/>
  <c r="D919"/>
  <c r="C48" i="24" s="1"/>
  <c r="E916" i="1"/>
  <c r="D46" i="24" s="1"/>
  <c r="D916" i="1"/>
  <c r="C46" i="24" s="1"/>
  <c r="E915" i="1"/>
  <c r="D45" i="24" s="1"/>
  <c r="D915" i="1"/>
  <c r="C45" i="24" s="1"/>
  <c r="D42"/>
  <c r="C42"/>
  <c r="E911" i="1"/>
  <c r="D41" i="24" s="1"/>
  <c r="D911" i="1"/>
  <c r="C41" i="24" s="1"/>
  <c r="E910" i="1"/>
  <c r="D40" i="24" s="1"/>
  <c r="D910" i="1"/>
  <c r="C40" i="24" s="1"/>
  <c r="E908" i="1"/>
  <c r="D38" i="24" s="1"/>
  <c r="D908" i="1"/>
  <c r="C38" i="24" s="1"/>
  <c r="E907" i="1"/>
  <c r="D36" i="24" s="1"/>
  <c r="D907" i="1"/>
  <c r="C36" i="24" s="1"/>
  <c r="E906" i="1"/>
  <c r="D35" i="24" s="1"/>
  <c r="D906" i="1"/>
  <c r="C35" i="24" s="1"/>
  <c r="E905" i="1"/>
  <c r="D34" i="24" s="1"/>
  <c r="D905" i="1"/>
  <c r="C34" i="24" s="1"/>
  <c r="E904" i="1"/>
  <c r="D33" i="24" s="1"/>
  <c r="D904" i="1"/>
  <c r="C33" i="24" s="1"/>
  <c r="E903" i="1"/>
  <c r="D32" i="24" s="1"/>
  <c r="D903" i="1"/>
  <c r="C32" i="24" s="1"/>
  <c r="E902" i="1"/>
  <c r="D31" i="24" s="1"/>
  <c r="D902" i="1"/>
  <c r="C31" i="24" s="1"/>
  <c r="E901" i="1"/>
  <c r="D30" i="24" s="1"/>
  <c r="D901" i="1"/>
  <c r="C30" i="24" s="1"/>
  <c r="E894" i="1"/>
  <c r="D22" i="24" s="1"/>
  <c r="D894" i="1"/>
  <c r="C22" i="24" s="1"/>
  <c r="D19"/>
  <c r="C19"/>
  <c r="E887" i="1"/>
  <c r="D16" i="24" s="1"/>
  <c r="D887" i="1"/>
  <c r="C16" i="24" s="1"/>
  <c r="E886" i="1"/>
  <c r="D15" i="24" s="1"/>
  <c r="D886" i="1"/>
  <c r="C15" i="24" s="1"/>
  <c r="E885" i="1"/>
  <c r="D13" i="24" s="1"/>
  <c r="D885" i="1"/>
  <c r="C13" i="24" s="1"/>
  <c r="E883" i="1"/>
  <c r="D11" i="24" s="1"/>
  <c r="D883" i="1"/>
  <c r="C11" i="24" s="1"/>
  <c r="E882" i="1"/>
  <c r="D10" i="24" s="1"/>
  <c r="D882" i="1"/>
  <c r="C10" i="24" s="1"/>
  <c r="D8"/>
  <c r="C8"/>
  <c r="E845" i="1"/>
  <c r="C44" i="12" s="1"/>
  <c r="D845" i="1"/>
  <c r="B44" i="12" s="1"/>
  <c r="E834" i="1"/>
  <c r="C43" i="12" s="1"/>
  <c r="D834" i="1"/>
  <c r="B43" i="12" s="1"/>
  <c r="E776" i="1"/>
  <c r="C42" i="12" s="1"/>
  <c r="D776" i="1"/>
  <c r="B42" i="12" s="1"/>
  <c r="E766" i="1"/>
  <c r="H41" i="12" s="1"/>
  <c r="D766" i="1"/>
  <c r="G41" i="12" s="1"/>
  <c r="H40"/>
  <c r="G40"/>
  <c r="C39"/>
  <c r="B39"/>
  <c r="E733" i="1"/>
  <c r="C38" i="12" s="1"/>
  <c r="D733" i="1"/>
  <c r="B38" i="12" s="1"/>
  <c r="E695" i="1"/>
  <c r="H37" i="12" s="1"/>
  <c r="D695" i="1"/>
  <c r="G37" i="12" s="1"/>
  <c r="E675" i="1"/>
  <c r="H36" i="12" s="1"/>
  <c r="D675" i="1"/>
  <c r="G36" i="12" s="1"/>
  <c r="E668" i="1"/>
  <c r="C36" i="12" s="1"/>
  <c r="D668" i="1"/>
  <c r="B36" i="12" s="1"/>
  <c r="E657" i="1"/>
  <c r="C35" i="12" s="1"/>
  <c r="D657" i="1"/>
  <c r="B35" i="12" s="1"/>
  <c r="E630" i="1"/>
  <c r="C34" i="12" s="1"/>
  <c r="D630" i="1"/>
  <c r="B34" i="12" s="1"/>
  <c r="E605" i="1"/>
  <c r="C33" i="12" s="1"/>
  <c r="D605" i="1"/>
  <c r="B33" i="12" s="1"/>
  <c r="E598" i="1"/>
  <c r="H33" i="12" s="1"/>
  <c r="D598" i="1"/>
  <c r="G33" i="12" s="1"/>
  <c r="E591" i="1"/>
  <c r="H32" i="12" s="1"/>
  <c r="D591" i="1"/>
  <c r="G32" i="12" s="1"/>
  <c r="E584" i="1"/>
  <c r="C32" i="12" s="1"/>
  <c r="D584" i="1"/>
  <c r="B32" i="12" s="1"/>
  <c r="E575" i="1"/>
  <c r="H31" i="12" s="1"/>
  <c r="D575" i="1"/>
  <c r="G31" i="12" s="1"/>
  <c r="E569" i="1"/>
  <c r="C31" i="12" s="1"/>
  <c r="D569" i="1"/>
  <c r="B31" i="12" s="1"/>
  <c r="E524" i="1"/>
  <c r="C30" i="12" s="1"/>
  <c r="D524" i="1"/>
  <c r="B30" i="12" s="1"/>
  <c r="E513" i="1"/>
  <c r="H30" i="12" s="1"/>
  <c r="D513" i="1"/>
  <c r="G30" i="12" s="1"/>
  <c r="C29"/>
  <c r="B29"/>
  <c r="E493" i="1"/>
  <c r="H28" i="12" s="1"/>
  <c r="D493" i="1"/>
  <c r="G28" i="12" s="1"/>
  <c r="E475" i="1"/>
  <c r="H26" i="12" s="1"/>
  <c r="D475" i="1"/>
  <c r="G26" i="12" s="1"/>
  <c r="E468" i="1"/>
  <c r="D468"/>
  <c r="E461"/>
  <c r="D461"/>
  <c r="E433"/>
  <c r="C25" i="12" s="1"/>
  <c r="D433" i="1"/>
  <c r="B25" i="12" s="1"/>
  <c r="E421" i="1"/>
  <c r="C24" i="12" s="1"/>
  <c r="D421" i="1"/>
  <c r="B24" i="12" s="1"/>
  <c r="E412" i="1"/>
  <c r="C23" i="12" s="1"/>
  <c r="D412" i="1"/>
  <c r="B23" i="12" s="1"/>
  <c r="E404" i="1"/>
  <c r="D404"/>
  <c r="E397"/>
  <c r="H21" i="12" s="1"/>
  <c r="D397" i="1"/>
  <c r="G21" i="12" s="1"/>
  <c r="E372" i="1"/>
  <c r="C21" i="12" s="1"/>
  <c r="D372" i="1"/>
  <c r="B21" i="12" s="1"/>
  <c r="E363" i="1"/>
  <c r="H15" i="12" s="1"/>
  <c r="D363" i="1"/>
  <c r="G15" i="12" s="1"/>
  <c r="E347" i="1"/>
  <c r="C14" i="12" s="1"/>
  <c r="D347" i="1"/>
  <c r="B14" i="12" s="1"/>
  <c r="E338" i="1"/>
  <c r="C13" i="12" s="1"/>
  <c r="D338" i="1"/>
  <c r="B13" i="12" s="1"/>
  <c r="E314" i="1"/>
  <c r="C19" i="12" s="1"/>
  <c r="D314" i="1"/>
  <c r="B19" i="12" s="1"/>
  <c r="F305" i="1"/>
  <c r="I19" i="12" s="1"/>
  <c r="E305" i="1"/>
  <c r="H19" i="12" s="1"/>
  <c r="D305" i="1"/>
  <c r="G19" i="12" s="1"/>
  <c r="E281" i="1"/>
  <c r="C17" i="12" s="1"/>
  <c r="D281" i="1"/>
  <c r="B17" i="12" s="1"/>
  <c r="E267" i="1"/>
  <c r="H17" i="12" s="1"/>
  <c r="D267" i="1"/>
  <c r="G17" i="12" s="1"/>
  <c r="E257" i="1"/>
  <c r="C16" i="12" s="1"/>
  <c r="D257" i="1"/>
  <c r="B16" i="12" s="1"/>
  <c r="E184" i="1"/>
  <c r="H16" i="12" s="1"/>
  <c r="D184" i="1"/>
  <c r="G16" i="12" s="1"/>
  <c r="C12"/>
  <c r="B12"/>
  <c r="E146" i="1"/>
  <c r="H12" i="12" s="1"/>
  <c r="D146" i="1"/>
  <c r="G12" i="12" s="1"/>
  <c r="E139" i="1"/>
  <c r="C11" i="12" s="1"/>
  <c r="D139" i="1"/>
  <c r="B11" i="12" s="1"/>
  <c r="E131" i="1"/>
  <c r="H11" i="12" s="1"/>
  <c r="D131" i="1"/>
  <c r="G11" i="12" s="1"/>
  <c r="E124" i="1"/>
  <c r="C10" i="12" s="1"/>
  <c r="D124" i="1"/>
  <c r="B10" i="12" s="1"/>
  <c r="E113" i="1"/>
  <c r="C9" i="12" s="1"/>
  <c r="D113" i="1"/>
  <c r="B9" i="12" s="1"/>
  <c r="H8"/>
  <c r="G8"/>
  <c r="E92" i="1"/>
  <c r="D92"/>
  <c r="E85"/>
  <c r="D85"/>
  <c r="E32"/>
  <c r="H6" i="12" s="1"/>
  <c r="D32" i="1"/>
  <c r="G6" i="12" s="1"/>
  <c r="C6"/>
  <c r="B6"/>
  <c r="E14" i="1"/>
  <c r="C5" i="12" s="1"/>
  <c r="D14" i="1"/>
  <c r="B5" i="12" s="1"/>
  <c r="R573" i="1"/>
  <c r="R574" s="1"/>
  <c r="Q573"/>
  <c r="S532"/>
  <c r="S530"/>
  <c r="R560"/>
  <c r="R561"/>
  <c r="R562"/>
  <c r="R563"/>
  <c r="R564"/>
  <c r="R565"/>
  <c r="R566"/>
  <c r="R567"/>
  <c r="R533"/>
  <c r="R534"/>
  <c r="R535"/>
  <c r="R536"/>
  <c r="R537"/>
  <c r="R538"/>
  <c r="R539"/>
  <c r="R540"/>
  <c r="R541"/>
  <c r="R542"/>
  <c r="R543"/>
  <c r="R544"/>
  <c r="R545"/>
  <c r="R546"/>
  <c r="R547"/>
  <c r="R548"/>
  <c r="S548" s="1"/>
  <c r="R549"/>
  <c r="R550"/>
  <c r="R551"/>
  <c r="R552"/>
  <c r="R553"/>
  <c r="R554"/>
  <c r="R555"/>
  <c r="R556"/>
  <c r="R557"/>
  <c r="R558"/>
  <c r="R559"/>
  <c r="Q533"/>
  <c r="Q534"/>
  <c r="Q535"/>
  <c r="Q536"/>
  <c r="Q537"/>
  <c r="Q538"/>
  <c r="Q539"/>
  <c r="Q540"/>
  <c r="Q541"/>
  <c r="Q542"/>
  <c r="Q543"/>
  <c r="Q544"/>
  <c r="Q545"/>
  <c r="Q546"/>
  <c r="Q547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Q567"/>
  <c r="O568"/>
  <c r="O574"/>
  <c r="S529"/>
  <c r="F51" i="24"/>
  <c r="F42"/>
  <c r="F19"/>
  <c r="F18"/>
  <c r="G882" i="1"/>
  <c r="F10" i="24" s="1"/>
  <c r="F8"/>
  <c r="G695" i="1"/>
  <c r="J37" i="12" s="1"/>
  <c r="F756" i="1" l="1"/>
  <c r="F891"/>
  <c r="E19" i="24" s="1"/>
  <c r="F506" i="1"/>
  <c r="D29" i="12" s="1"/>
  <c r="F100" i="1"/>
  <c r="F912"/>
  <c r="F880"/>
  <c r="E8" i="24" s="1"/>
  <c r="F913" i="1"/>
  <c r="E43" i="24" s="1"/>
  <c r="F881" i="1"/>
  <c r="E9" i="24" s="1"/>
  <c r="F890" i="1"/>
  <c r="E18" i="24" s="1"/>
  <c r="F922" i="1"/>
  <c r="E51" i="24" s="1"/>
  <c r="F919" i="1"/>
  <c r="E48" i="24" s="1"/>
  <c r="F879" i="1"/>
  <c r="E7" i="24" s="1"/>
  <c r="F157" i="1"/>
  <c r="D12" i="12" s="1"/>
  <c r="F146" i="1"/>
  <c r="I12" i="12" s="1"/>
  <c r="E42" i="24"/>
  <c r="F747" i="1"/>
  <c r="D39" i="12" s="1"/>
  <c r="F910" i="1"/>
  <c r="E40" i="24" s="1"/>
  <c r="F25" i="1"/>
  <c r="D6" i="12" s="1"/>
  <c r="S563" i="1"/>
  <c r="S567"/>
  <c r="S565"/>
  <c r="S561"/>
  <c r="S544"/>
  <c r="S540"/>
  <c r="S536"/>
  <c r="F903"/>
  <c r="E32" i="24" s="1"/>
  <c r="S546" i="1"/>
  <c r="S566"/>
  <c r="S562"/>
  <c r="S545"/>
  <c r="S541"/>
  <c r="S537"/>
  <c r="S533"/>
  <c r="F907"/>
  <c r="E36" i="24" s="1"/>
  <c r="S564" i="1"/>
  <c r="S560"/>
  <c r="S547"/>
  <c r="S543"/>
  <c r="S539"/>
  <c r="S535"/>
  <c r="S542"/>
  <c r="S538"/>
  <c r="S534"/>
  <c r="S558"/>
  <c r="F886"/>
  <c r="E15" i="24" s="1"/>
  <c r="F14" i="1"/>
  <c r="D5" i="12" s="1"/>
  <c r="F906" i="1"/>
  <c r="E35" i="24" s="1"/>
  <c r="F338" i="1"/>
  <c r="D13" i="12" s="1"/>
  <c r="F733" i="1"/>
  <c r="D38" i="12" s="1"/>
  <c r="F766" i="1"/>
  <c r="I41" i="12" s="1"/>
  <c r="F776" i="1"/>
  <c r="D42" i="12" s="1"/>
  <c r="F433" i="1"/>
  <c r="D25" i="12" s="1"/>
  <c r="F124" i="1"/>
  <c r="D10" i="12" s="1"/>
  <c r="F904" i="1"/>
  <c r="E33" i="24" s="1"/>
  <c r="F908" i="1"/>
  <c r="E38" i="24" s="1"/>
  <c r="S556" i="1"/>
  <c r="C8" i="12"/>
  <c r="C26"/>
  <c r="F569" i="1"/>
  <c r="D31" i="12" s="1"/>
  <c r="F905" i="1"/>
  <c r="E34" i="24" s="1"/>
  <c r="F486" i="1"/>
  <c r="D27" i="12" s="1"/>
  <c r="S554" i="1"/>
  <c r="S550"/>
  <c r="S573"/>
  <c r="S559"/>
  <c r="Q574"/>
  <c r="S574" s="1"/>
  <c r="S555"/>
  <c r="S551"/>
  <c r="S552"/>
  <c r="B8" i="12"/>
  <c r="B26"/>
  <c r="S557" i="1"/>
  <c r="S553"/>
  <c r="S549"/>
  <c r="D926"/>
  <c r="C55" i="24" s="1"/>
  <c r="F689" i="1"/>
  <c r="D37" i="12" s="1"/>
  <c r="F421" i="1"/>
  <c r="D24" i="12" s="1"/>
  <c r="F911" i="1"/>
  <c r="E41" i="24" s="1"/>
  <c r="D897" i="1"/>
  <c r="F412"/>
  <c r="D23" i="12" s="1"/>
  <c r="F524" i="1"/>
  <c r="D30" i="12" s="1"/>
  <c r="F657" i="1"/>
  <c r="D35" i="12" s="1"/>
  <c r="C50" i="24"/>
  <c r="F461" i="1"/>
  <c r="D26" i="12" s="1"/>
  <c r="C18" i="24"/>
  <c r="C23" s="1"/>
  <c r="F139" i="1"/>
  <c r="D11" i="12" s="1"/>
  <c r="F281" i="1"/>
  <c r="D17" i="12" s="1"/>
  <c r="F925" i="1"/>
  <c r="E54" i="24" s="1"/>
  <c r="F184" i="1"/>
  <c r="I16" i="12" s="1"/>
  <c r="D917" i="1"/>
  <c r="C47" i="24" s="1"/>
  <c r="G45" i="12"/>
  <c r="C37" i="24"/>
  <c r="D888" i="1"/>
  <c r="C17" i="24"/>
  <c r="F845" i="1"/>
  <c r="D44" i="12" s="1"/>
  <c r="F834" i="1"/>
  <c r="D43" i="12" s="1"/>
  <c r="F901" i="1"/>
  <c r="E30" i="24" s="1"/>
  <c r="I40" i="12"/>
  <c r="F668" i="1"/>
  <c r="D36" i="12" s="1"/>
  <c r="F630" i="1"/>
  <c r="D34" i="12" s="1"/>
  <c r="F885" i="1"/>
  <c r="E13" i="24" s="1"/>
  <c r="F584" i="1"/>
  <c r="D32" i="12" s="1"/>
  <c r="F924" i="1"/>
  <c r="E53" i="24" s="1"/>
  <c r="F404" i="1"/>
  <c r="F397"/>
  <c r="I21" i="12" s="1"/>
  <c r="F887" i="1"/>
  <c r="E16" i="24" s="1"/>
  <c r="F372" i="1"/>
  <c r="D21" i="12" s="1"/>
  <c r="F363" i="1"/>
  <c r="I15" i="12" s="1"/>
  <c r="F347" i="1"/>
  <c r="D14" i="12" s="1"/>
  <c r="F314" i="1"/>
  <c r="D19" i="12" s="1"/>
  <c r="F257" i="1"/>
  <c r="D16" i="12" s="1"/>
  <c r="F883" i="1"/>
  <c r="E11" i="24" s="1"/>
  <c r="F113" i="1"/>
  <c r="D9" i="12" s="1"/>
  <c r="F882" i="1"/>
  <c r="E10" i="24" s="1"/>
  <c r="I8" i="12"/>
  <c r="F92" i="1"/>
  <c r="F85"/>
  <c r="F32"/>
  <c r="I6" i="12" s="1"/>
  <c r="D37" i="24"/>
  <c r="E926" i="1"/>
  <c r="D55" i="24" s="1"/>
  <c r="D48"/>
  <c r="E917" i="1"/>
  <c r="H45" i="12"/>
  <c r="E897" i="1"/>
  <c r="D18" i="24"/>
  <c r="D23" s="1"/>
  <c r="E888" i="1"/>
  <c r="D17" i="24"/>
  <c r="J22" i="12"/>
  <c r="G925" i="1"/>
  <c r="G924"/>
  <c r="G921"/>
  <c r="F50" i="24" s="1"/>
  <c r="G919" i="1"/>
  <c r="F48" i="24" s="1"/>
  <c r="G916" i="1"/>
  <c r="F46" i="24" s="1"/>
  <c r="G915" i="1"/>
  <c r="F45" i="24" s="1"/>
  <c r="F43"/>
  <c r="G911" i="1"/>
  <c r="G910"/>
  <c r="G908"/>
  <c r="G907"/>
  <c r="G906"/>
  <c r="G905"/>
  <c r="G904"/>
  <c r="G903"/>
  <c r="G902"/>
  <c r="G901"/>
  <c r="G894"/>
  <c r="G887"/>
  <c r="G886"/>
  <c r="G885"/>
  <c r="G883"/>
  <c r="G845"/>
  <c r="E44" i="12" s="1"/>
  <c r="G834" i="1"/>
  <c r="G776"/>
  <c r="G766"/>
  <c r="G733"/>
  <c r="G675"/>
  <c r="G668"/>
  <c r="G657"/>
  <c r="G630"/>
  <c r="G605"/>
  <c r="E33" i="12" s="1"/>
  <c r="G598" i="1"/>
  <c r="J33" i="12" s="1"/>
  <c r="G591" i="1"/>
  <c r="J32" i="12" s="1"/>
  <c r="G584" i="1"/>
  <c r="G575"/>
  <c r="G569"/>
  <c r="G524"/>
  <c r="G513"/>
  <c r="J30" i="12" s="1"/>
  <c r="G493" i="1"/>
  <c r="G475"/>
  <c r="J26" i="12" s="1"/>
  <c r="G468" i="1"/>
  <c r="G461"/>
  <c r="G433"/>
  <c r="G421"/>
  <c r="G412"/>
  <c r="G404"/>
  <c r="G397"/>
  <c r="G372"/>
  <c r="G363"/>
  <c r="G347"/>
  <c r="G338"/>
  <c r="G314"/>
  <c r="G305"/>
  <c r="G281"/>
  <c r="G267"/>
  <c r="G257"/>
  <c r="G184"/>
  <c r="G146"/>
  <c r="J12" i="12" s="1"/>
  <c r="G139" i="1"/>
  <c r="G131"/>
  <c r="G124"/>
  <c r="G113"/>
  <c r="G92"/>
  <c r="G85"/>
  <c r="G32"/>
  <c r="G14"/>
  <c r="D899" l="1"/>
  <c r="C27" i="24" s="1"/>
  <c r="C45" i="12"/>
  <c r="E37" i="24"/>
  <c r="B45" i="12"/>
  <c r="S568" i="1"/>
  <c r="E6" i="12"/>
  <c r="E30"/>
  <c r="E43"/>
  <c r="J11"/>
  <c r="J19"/>
  <c r="E38"/>
  <c r="E42"/>
  <c r="J41"/>
  <c r="F22" i="24"/>
  <c r="F38"/>
  <c r="J6" i="12"/>
  <c r="E13"/>
  <c r="J40"/>
  <c r="E11"/>
  <c r="E24"/>
  <c r="E39"/>
  <c r="F15" i="24"/>
  <c r="J36" i="12"/>
  <c r="E36"/>
  <c r="E35"/>
  <c r="E34"/>
  <c r="E32"/>
  <c r="J31"/>
  <c r="E29"/>
  <c r="F53" i="24"/>
  <c r="J28" i="12"/>
  <c r="E27"/>
  <c r="E25"/>
  <c r="E23"/>
  <c r="J21"/>
  <c r="F41" i="24"/>
  <c r="E21" i="12"/>
  <c r="F16" i="24"/>
  <c r="F36"/>
  <c r="F34"/>
  <c r="F40"/>
  <c r="F35"/>
  <c r="F32"/>
  <c r="F33"/>
  <c r="J15" i="12"/>
  <c r="F31" i="24"/>
  <c r="E14" i="12"/>
  <c r="E19"/>
  <c r="E17"/>
  <c r="J17"/>
  <c r="D928" i="1"/>
  <c r="C57" i="24" s="1"/>
  <c r="F54"/>
  <c r="J16" i="12"/>
  <c r="F30" i="24"/>
  <c r="E12" i="12"/>
  <c r="F13" i="24"/>
  <c r="E10" i="12"/>
  <c r="E9"/>
  <c r="J8"/>
  <c r="F11" i="24"/>
  <c r="E5" i="12"/>
  <c r="E31"/>
  <c r="E16"/>
  <c r="E23" i="24"/>
  <c r="I45" i="12"/>
  <c r="F897" i="1"/>
  <c r="F926"/>
  <c r="E55" i="24" s="1"/>
  <c r="E17"/>
  <c r="F917" i="1"/>
  <c r="E47" i="24" s="1"/>
  <c r="F888" i="1"/>
  <c r="D8" i="12"/>
  <c r="D45" s="1"/>
  <c r="E928" i="1"/>
  <c r="D57" i="24" s="1"/>
  <c r="D47"/>
  <c r="E899" i="1"/>
  <c r="D27" i="24" s="1"/>
  <c r="E8" i="12"/>
  <c r="E26"/>
  <c r="G917" i="1"/>
  <c r="G926"/>
  <c r="G897"/>
  <c r="G888"/>
  <c r="F899" l="1"/>
  <c r="E27" i="24" s="1"/>
  <c r="F23"/>
  <c r="F37"/>
  <c r="F55"/>
  <c r="F47"/>
  <c r="J45" i="12"/>
  <c r="F17" i="24"/>
  <c r="G899" i="1"/>
  <c r="F928"/>
  <c r="E57" i="24" s="1"/>
  <c r="E45" i="12"/>
  <c r="G928" i="1"/>
  <c r="J47" i="12" l="1"/>
  <c r="F57" i="24"/>
  <c r="F27"/>
  <c r="J397" i="1"/>
  <c r="J372"/>
</calcChain>
</file>

<file path=xl/sharedStrings.xml><?xml version="1.0" encoding="utf-8"?>
<sst xmlns="http://schemas.openxmlformats.org/spreadsheetml/2006/main" count="2265" uniqueCount="689">
  <si>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</si>
  <si>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</si>
  <si>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</si>
  <si>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</si>
  <si>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</si>
  <si>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</si>
  <si>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</si>
  <si>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Rendsz nevelési segély/térítési díj/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</si>
  <si>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</si>
  <si>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</si>
  <si>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</si>
  <si>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</si>
  <si>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</si>
  <si>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</si>
  <si>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</si>
  <si>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</si>
  <si>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</si>
  <si>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</si>
  <si>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</si>
  <si>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</si>
  <si>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</si>
  <si>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</si>
  <si>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</si>
  <si>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</si>
  <si>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</si>
  <si>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</si>
  <si>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</si>
  <si>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</si>
  <si>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</si>
  <si>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</si>
  <si>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</si>
  <si>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</si>
  <si>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</si>
  <si>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</si>
  <si>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</si>
  <si>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</si>
  <si>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</si>
  <si>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</si>
  <si>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</si>
  <si>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</si>
  <si>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</si>
  <si>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</si>
  <si>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</si>
  <si>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</si>
  <si>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</si>
  <si>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</si>
  <si>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</si>
  <si>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</si>
  <si>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</si>
  <si>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</si>
  <si>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</si>
  <si>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</si>
  <si>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</si>
  <si>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</si>
  <si>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</si>
  <si>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</si>
  <si>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</si>
  <si>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</si>
  <si>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</si>
  <si>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</si>
  <si>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</si>
  <si>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</si>
  <si>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</si>
  <si>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</si>
  <si>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</si>
  <si>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</si>
  <si>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Egészségügyi hozzájár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</si>
  <si>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</si>
  <si>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</si>
  <si>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</si>
  <si>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</si>
  <si>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</si>
  <si>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</si>
  <si>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</si>
  <si>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</si>
  <si>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</si>
  <si>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Eü hozzájárulás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</si>
  <si>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</si>
  <si>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</si>
  <si>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</si>
  <si>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</si>
  <si>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</si>
  <si>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</si>
  <si>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</si>
  <si>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</si>
  <si>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</si>
  <si>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</si>
  <si>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</si>
  <si>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</si>
  <si>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</si>
  <si>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</si>
  <si>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</si>
  <si>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</si>
  <si>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</si>
  <si>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</si>
  <si>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</si>
  <si>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</si>
  <si>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</si>
  <si>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</si>
  <si>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</si>
  <si>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</si>
  <si>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Pénzmaradvány ig.vétel (felhalmozási)</t>
  </si>
  <si>
    <t>Lakott külterülettel kapcs.fel.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</si>
  <si>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</si>
  <si>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</si>
  <si>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</si>
  <si>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</si>
  <si>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</si>
  <si>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</si>
  <si>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</si>
  <si>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</si>
  <si>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</si>
  <si>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</si>
  <si>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</si>
  <si>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</si>
  <si>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</si>
  <si>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</si>
  <si>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</si>
  <si>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</si>
  <si>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</si>
  <si>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</si>
  <si>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</si>
  <si>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</si>
  <si>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</si>
  <si>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gyógyszertár x-doki program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</si>
  <si>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</si>
  <si>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</si>
  <si>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</si>
  <si>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</si>
  <si>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</si>
  <si>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</si>
  <si>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</si>
  <si>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</si>
  <si>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</si>
  <si>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</si>
  <si>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</si>
  <si>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</si>
  <si>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</si>
  <si>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</si>
  <si>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</si>
  <si>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</si>
  <si>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</si>
  <si>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</si>
  <si>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</si>
  <si>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épület javítás</t>
  </si>
  <si>
    <t>X-doki program</t>
  </si>
  <si>
    <t>számítógép,kazán,tűzoltókészülék</t>
  </si>
  <si>
    <t>Balatonszentgyörgy óvoda pénz átadás</t>
  </si>
  <si>
    <t>B.keresztúr Alapszolg.Közp.pénz átadás</t>
  </si>
  <si>
    <t>Tűzifa segély</t>
  </si>
  <si>
    <t>Egyéb támogatás</t>
  </si>
  <si>
    <t>felhasználásról későbbi döntés</t>
  </si>
  <si>
    <t>Bursa Hungarica</t>
  </si>
  <si>
    <t>Sport Egyesület támogatás</t>
  </si>
  <si>
    <t>Magánszemélyek kommunális adója</t>
  </si>
  <si>
    <t>alkalmi</t>
  </si>
  <si>
    <t>önkorm.Árpád utca telek, közkút</t>
  </si>
  <si>
    <t>Vagyonbiztosítás</t>
  </si>
  <si>
    <t xml:space="preserve">szerződés </t>
  </si>
  <si>
    <t>takarítás 2 órás</t>
  </si>
  <si>
    <t>Nyelvpótlék</t>
  </si>
  <si>
    <t>Egyéb sajátos bevétel</t>
  </si>
  <si>
    <t>Nyertes pályázatok utáni jutalom</t>
  </si>
  <si>
    <t>Naturista kemping bérleti díj</t>
  </si>
  <si>
    <t>Kiszámlázott szolg. Áfa</t>
  </si>
  <si>
    <t>TB-től átvett támogatás</t>
  </si>
  <si>
    <t>Kiszámlázott Áfa</t>
  </si>
  <si>
    <t>Betegszabadság</t>
  </si>
  <si>
    <t>Közmunkás alapilletmény</t>
  </si>
  <si>
    <t>Eü.hozzájárulás</t>
  </si>
  <si>
    <t>Munka és védőruha</t>
  </si>
  <si>
    <t>Foglalkozás eü.</t>
  </si>
  <si>
    <t>Munkáltató által fiz.szja</t>
  </si>
  <si>
    <t>irodai szolgáltatás, fax,fénymásolás,gépírás</t>
  </si>
  <si>
    <t>Terembérlet Műv.ház</t>
  </si>
  <si>
    <t>Könyvtári könyv</t>
  </si>
  <si>
    <t>Folyóirat, napilap</t>
  </si>
  <si>
    <t>12hóx10000Ft0</t>
  </si>
  <si>
    <t>Megbízási díj (Múlt Ház)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</si>
  <si>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</si>
  <si>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</si>
  <si>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</si>
  <si>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</si>
  <si>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</si>
  <si>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</si>
  <si>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</si>
  <si>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védőnői nyilvántartó rendszer,stefánia védőnői rendszer átalány</t>
  </si>
  <si>
    <t>Egyéb kiadás</t>
  </si>
  <si>
    <t>Áfa befizetés</t>
  </si>
  <si>
    <t>Reklám és propaganda</t>
  </si>
  <si>
    <t>hirdetés</t>
  </si>
  <si>
    <t xml:space="preserve">Belföldi kiküldetés </t>
  </si>
  <si>
    <t>Egyéb költségtérítés</t>
  </si>
  <si>
    <t>Orvosi ügyelet támogatás</t>
  </si>
  <si>
    <t>Zöldterület gazdálkodással kapcsolatos feladat</t>
  </si>
  <si>
    <t>Közvilágítás fenntartás támogatás</t>
  </si>
  <si>
    <t>Köztemető fenntartás támogatás</t>
  </si>
  <si>
    <t>Közutak fenntartásának támogatása</t>
  </si>
  <si>
    <t>Nyilvános könyvtári ellátás és közművelődés támogatása</t>
  </si>
  <si>
    <t>Közös Hivatal támogatása</t>
  </si>
  <si>
    <t>Közös Hivatal tám. kurtaxa ellenőrökre</t>
  </si>
  <si>
    <t>Balatonberény Önkormányzati szinten összesített</t>
  </si>
  <si>
    <t>Összesítő Balatonberény Önkormányzat</t>
  </si>
  <si>
    <t>Kommunális adó</t>
  </si>
  <si>
    <t>Bank kezelési költség</t>
  </si>
  <si>
    <t>tesztcsikok</t>
  </si>
  <si>
    <t>patron, papír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</si>
  <si>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</si>
  <si>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</si>
  <si>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</si>
  <si>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</si>
  <si>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</si>
  <si>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</si>
  <si>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</si>
  <si>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naturista büfé 720,sportszer kölcsönző 230,platán büfé 100,hordó borozó 170 +áfa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</si>
  <si>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</si>
  <si>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</si>
  <si>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</si>
  <si>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</si>
  <si>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</si>
  <si>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Üdülőhelyi feladat</t>
  </si>
  <si>
    <t>Egyéb információhordozó</t>
  </si>
  <si>
    <t>Vízdíj</t>
  </si>
  <si>
    <t>Fénymásoló üzemeltetés</t>
  </si>
  <si>
    <t>Egyéb befizetés, kez.ktg.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</si>
  <si>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</si>
  <si>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</si>
  <si>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</si>
  <si>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</si>
  <si>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</si>
  <si>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</si>
  <si>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</si>
  <si>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</si>
  <si>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</si>
  <si>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</si>
  <si>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</si>
  <si>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Erdélyi tábor</t>
  </si>
  <si>
    <t>Köztisztviselői nap</t>
  </si>
  <si>
    <t>működési bankkamat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</si>
  <si>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</si>
  <si>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</si>
  <si>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</si>
  <si>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</si>
  <si>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</si>
  <si>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</si>
  <si>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Kistelepülések szociális feladatainak támogatása</t>
  </si>
  <si>
    <t>Felelősségbiztosítás</t>
  </si>
  <si>
    <t>Alapszolg.előző évi elszámolás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</si>
  <si>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</si>
  <si>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</si>
  <si>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</si>
  <si>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</si>
  <si>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</si>
  <si>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</si>
  <si>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0524</t>
  </si>
  <si>
    <t>053221</t>
  </si>
  <si>
    <t>053411</t>
  </si>
  <si>
    <t>094021</t>
  </si>
  <si>
    <t>05711</t>
  </si>
  <si>
    <t>053311</t>
  </si>
  <si>
    <t>053371</t>
  </si>
  <si>
    <t>09341</t>
  </si>
  <si>
    <t>093541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</si>
  <si>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</si>
  <si>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</si>
  <si>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</si>
  <si>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</si>
  <si>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</si>
  <si>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</si>
  <si>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</si>
  <si>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</si>
  <si>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</si>
  <si>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</si>
  <si>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</si>
  <si>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</si>
  <si>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</si>
  <si>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</si>
  <si>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</si>
  <si>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</si>
  <si>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</si>
  <si>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</si>
  <si>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</si>
  <si>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</si>
  <si>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</si>
  <si>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</si>
  <si>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</si>
  <si>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</si>
  <si>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</si>
  <si>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</si>
  <si>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</si>
  <si>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Közmunka program hosszú</t>
  </si>
  <si>
    <t>Továbbszámlázott kiadás</t>
  </si>
  <si>
    <t>Hulladék szállítás</t>
  </si>
  <si>
    <t>Múlt Ház belépő</t>
  </si>
  <si>
    <t>104051 Gyermekvédelmi pénzbeli és természetbeni ellátások</t>
  </si>
  <si>
    <t>Átvett pénz gy.védelmi Erzsébet utalvány</t>
  </si>
  <si>
    <t>Erzsébet utalvány gyermekvédelmi tám.</t>
  </si>
  <si>
    <t>Gyermekvédelmi támogatás</t>
  </si>
  <si>
    <t>Alpolgármester tiszteletdíj</t>
  </si>
  <si>
    <t>Alpolgármester költségátalány</t>
  </si>
  <si>
    <t>Polgármester költségátalány</t>
  </si>
  <si>
    <t>Kis ért.gép beszerzés</t>
  </si>
  <si>
    <t xml:space="preserve">Számlavezetési díj,pénzforgalmi jutalék </t>
  </si>
  <si>
    <t>Egyéb önkormányzati feladat</t>
  </si>
  <si>
    <t>Kiegészítés működési támogatáshoz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</si>
  <si>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</si>
  <si>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</si>
  <si>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</si>
  <si>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</si>
  <si>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</si>
  <si>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</si>
  <si>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</si>
  <si>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hangosítás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</si>
  <si>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</si>
  <si>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</si>
  <si>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</si>
  <si>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</si>
  <si>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</si>
  <si>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</si>
  <si>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Erdélyi tábor Áfa</t>
  </si>
  <si>
    <t>Testvértelepüléssel kapcs kiadás Áfa</t>
  </si>
  <si>
    <t>Tartalék elemi kár esetén</t>
  </si>
  <si>
    <t>15705/hó</t>
  </si>
  <si>
    <t>Átvett HM üdülővel kapcsolatos kiadások</t>
  </si>
  <si>
    <t>0527</t>
  </si>
  <si>
    <t>0511071</t>
  </si>
  <si>
    <t>Számítástechnikai szolgáltatás, inf eszkkarbant</t>
  </si>
  <si>
    <t>Egyéb bevétel, kamat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</si>
  <si>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</si>
  <si>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</si>
  <si>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</si>
  <si>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</si>
  <si>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</si>
  <si>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</si>
  <si>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</si>
  <si>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</si>
  <si>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Hegyi utak kőszórása</t>
  </si>
  <si>
    <t>Sport Egyesület támogatás gépjármű üzemeltetésre</t>
  </si>
  <si>
    <t>B.berényért Egy.kerámia 10% bevétel pénz átadás</t>
  </si>
  <si>
    <t>50Ft/fő</t>
  </si>
  <si>
    <t>Tagi kölcsön Hulladékgazdálkodási Kft vissza</t>
  </si>
  <si>
    <t>Rászoruló gyermekek szünidei étkeztetése</t>
  </si>
  <si>
    <t>Megbízási díj Értéktár Bizottság</t>
  </si>
  <si>
    <t>karácsonyi díszvilágítás,</t>
  </si>
  <si>
    <t>091111</t>
  </si>
  <si>
    <t>0511091</t>
  </si>
  <si>
    <t>Turisztikai Egyesület támogatás működésre</t>
  </si>
  <si>
    <t>Ft-ban</t>
  </si>
  <si>
    <t>013320 Köztemető fenntartás és működtetés</t>
  </si>
  <si>
    <t>Temető fenntartás</t>
  </si>
  <si>
    <t>Balatonberény az Idősekért és Gyermekekért Alapítvány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</si>
  <si>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</si>
  <si>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</si>
  <si>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</si>
  <si>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</si>
  <si>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</si>
  <si>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</si>
  <si>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</si>
  <si>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</si>
  <si>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</si>
  <si>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</si>
  <si>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</si>
  <si>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Vízügyi bérleti díj Kócsag camping</t>
  </si>
  <si>
    <t>0525</t>
  </si>
  <si>
    <t>Táppénz hozzájárulás</t>
  </si>
  <si>
    <t>Testületi ülés közvetítés</t>
  </si>
  <si>
    <t>Előző évi elszámolás visszafizetés</t>
  </si>
  <si>
    <t>Egyéb rendezvény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</si>
  <si>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</si>
  <si>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</si>
  <si>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</si>
  <si>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</si>
  <si>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</si>
  <si>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Hulladékgazdálkodási Kft tagdíj</t>
  </si>
  <si>
    <t>Önk.működési ktgvetési támogatás</t>
  </si>
  <si>
    <t>Önk.felhalmozási ktgvetési támogatás</t>
  </si>
  <si>
    <t>Felhalm. bevétel összesen (19-25)</t>
  </si>
  <si>
    <t>BEVÉTEL ÖSSZESEN (1-27)</t>
  </si>
  <si>
    <t>061030 Lakáshoz jutást segítő támogatások</t>
  </si>
  <si>
    <t>Lakossági lakáshitel törlesztés</t>
  </si>
  <si>
    <t>Lakáshoz jutást segítő támogatás</t>
  </si>
  <si>
    <t>Cafetéria juttatás</t>
  </si>
  <si>
    <t>szemüveg</t>
  </si>
  <si>
    <t>alpolgármester 104700Ft/hó</t>
  </si>
  <si>
    <t>5fő képviselő 38000Ft/fő/hó</t>
  </si>
  <si>
    <t>4fő külső bizottsági tag 17000Ft/fő/hó</t>
  </si>
  <si>
    <t>cafetéria, külső biz. tagok</t>
  </si>
  <si>
    <t>védőnő területi pótlék 18750 Ftx12hó</t>
  </si>
  <si>
    <t>76803Ft/hó</t>
  </si>
  <si>
    <t>Utcai fásítás</t>
  </si>
  <si>
    <t>Szüreti mulatság</t>
  </si>
  <si>
    <t>Szüreti mulatság Áfa</t>
  </si>
  <si>
    <t>Kulturális illetménypótlék</t>
  </si>
  <si>
    <t>Kulturális illetménypótlék támogatás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</si>
  <si>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</si>
  <si>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</si>
  <si>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</si>
  <si>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</si>
  <si>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</si>
  <si>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</si>
  <si>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</si>
  <si>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</si>
  <si>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</si>
  <si>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</si>
  <si>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</si>
  <si>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</si>
  <si>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</si>
  <si>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</si>
  <si>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09651</t>
  </si>
  <si>
    <t>09641</t>
  </si>
  <si>
    <t>094031</t>
  </si>
  <si>
    <t>0940821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</si>
  <si>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</si>
  <si>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</si>
  <si>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</si>
  <si>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</si>
  <si>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</si>
  <si>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</si>
  <si>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</si>
  <si>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</si>
  <si>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09361</t>
  </si>
  <si>
    <t>0550211</t>
  </si>
  <si>
    <t>059141</t>
  </si>
  <si>
    <t>091131</t>
  </si>
  <si>
    <t>091141</t>
  </si>
  <si>
    <t>055131</t>
  </si>
  <si>
    <t>09741</t>
  </si>
  <si>
    <t>0511101</t>
  </si>
  <si>
    <t>0511131</t>
  </si>
  <si>
    <t>05421</t>
  </si>
  <si>
    <t>05481</t>
  </si>
  <si>
    <t>Helyi adó bevételek</t>
  </si>
  <si>
    <t>Egyéb községi ünnepk</t>
  </si>
  <si>
    <t>Áram, gáz hozzájárulás HM üdülő</t>
  </si>
  <si>
    <t xml:space="preserve">Alapilletmény </t>
  </si>
  <si>
    <t>Térítési díj átvállalás iskola</t>
  </si>
  <si>
    <t>Közbeszerzés lefolytatása</t>
  </si>
  <si>
    <t>09251</t>
  </si>
  <si>
    <t>Pályázati pénz átvétel</t>
  </si>
  <si>
    <t>Munkaügyi Hivataltól átvett pénz</t>
  </si>
  <si>
    <t>GINOP pályázat 1 fő</t>
  </si>
  <si>
    <t>072111 Egészségügyi alapellátás infrastruktúrális fejlesztése TOP-4.1.1 pályázat</t>
  </si>
  <si>
    <t>Egyéb dologi kiadások</t>
  </si>
  <si>
    <t>Számítástecnikai és egyéb gép beszerzés</t>
  </si>
  <si>
    <t>Épület felújítás</t>
  </si>
  <si>
    <t xml:space="preserve">Háziorvosi rendelő fejlesztés </t>
  </si>
  <si>
    <t>066020 Önkormányzati épület energetikai korszerűsítése TOP-3.2.1 pályázat</t>
  </si>
  <si>
    <t>Hivatal energetikai felúj</t>
  </si>
  <si>
    <t>091140 Óvoda fejlesztés TOP-1.4.1 pályázat</t>
  </si>
  <si>
    <t>Óvoda fejlesztés pályázat</t>
  </si>
  <si>
    <t>Plébánia hivatal támogatás</t>
  </si>
  <si>
    <t>Polgármesterek bérnövekedés támogatás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</si>
  <si>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</si>
  <si>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</si>
  <si>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</si>
  <si>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</si>
  <si>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</si>
  <si>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Áfa visszatérülés</t>
  </si>
  <si>
    <t>Szünidei gyermekétkeztetés vásrolt élelmezés</t>
  </si>
  <si>
    <t>Intézményen kívüli gyermekétkezt.</t>
  </si>
  <si>
    <t>Megbízási díj újság készítés</t>
  </si>
  <si>
    <t>Megbízási díj újság kihordás</t>
  </si>
  <si>
    <t>Előző évi elszámolás visszafizetés kamat</t>
  </si>
  <si>
    <t>Könyvtári érdekeltségnövelő támogatás</t>
  </si>
  <si>
    <t>104037 Intézményen kívüli gyermekétkeztetés</t>
  </si>
  <si>
    <t>Közművelődési érdekeltségnövelő támogatás</t>
  </si>
  <si>
    <t>Tárgyi eszköz beszerzés</t>
  </si>
  <si>
    <t>Közművelődési érdekeltségnövelő</t>
  </si>
  <si>
    <t>Kiegészítő pótlék</t>
  </si>
  <si>
    <t>0511021</t>
  </si>
  <si>
    <t>Jutalom</t>
  </si>
  <si>
    <t>Méhnyakrák szűrés költségtérítés</t>
  </si>
  <si>
    <t>Testvértelepülés támogatás</t>
  </si>
  <si>
    <t xml:space="preserve"> telefon 20% 102e + külsős 816e</t>
  </si>
  <si>
    <t>Könyv,napilap beszerzés</t>
  </si>
  <si>
    <t>70224Ft/hó</t>
  </si>
  <si>
    <t>21067Ft/hó</t>
  </si>
  <si>
    <t>Helyi újság nyomtatás</t>
  </si>
  <si>
    <t>50000Ft/hó</t>
  </si>
  <si>
    <t>31500Ft/hó</t>
  </si>
  <si>
    <t>Gyepmesteri szolgáltatás</t>
  </si>
  <si>
    <t>telefon 20% 26e</t>
  </si>
  <si>
    <t>Szociális tüzifa feldolgozás</t>
  </si>
  <si>
    <t>Szakmai anyagok</t>
  </si>
  <si>
    <t>Szakkörök,játszóházak, klubok működéséhez, díszítő anyagok</t>
  </si>
  <si>
    <t>Szállítás tánccsoport</t>
  </si>
  <si>
    <t>Terítők,poharak,tányérak</t>
  </si>
  <si>
    <t>Közrend ellenőr személyi juttatás</t>
  </si>
  <si>
    <t>066020 Átvett pénz állami támogatás</t>
  </si>
  <si>
    <t>Átvett pénz állami támogatás</t>
  </si>
  <si>
    <t>082091 Érdekeltségnövelő pályázat</t>
  </si>
  <si>
    <t>Kis ért.tárgyi eszköz</t>
  </si>
  <si>
    <t>0551235</t>
  </si>
  <si>
    <t>091636</t>
  </si>
  <si>
    <t>0550636</t>
  </si>
  <si>
    <t>0550637</t>
  </si>
  <si>
    <t>0965344</t>
  </si>
  <si>
    <t>0964323</t>
  </si>
  <si>
    <t>094071</t>
  </si>
  <si>
    <t>0940823</t>
  </si>
  <si>
    <t>094111</t>
  </si>
  <si>
    <t>05512322</t>
  </si>
  <si>
    <t>05512323</t>
  </si>
  <si>
    <t>091635</t>
  </si>
  <si>
    <t>0925331</t>
  </si>
  <si>
    <t>093431</t>
  </si>
  <si>
    <t>093433</t>
  </si>
  <si>
    <t>093434</t>
  </si>
  <si>
    <t>0935137</t>
  </si>
  <si>
    <t>0935432</t>
  </si>
  <si>
    <t>0935538</t>
  </si>
  <si>
    <t>09363</t>
  </si>
  <si>
    <t>0936312</t>
  </si>
  <si>
    <t>0550213</t>
  </si>
  <si>
    <t>0550233</t>
  </si>
  <si>
    <t>0550231</t>
  </si>
  <si>
    <t>059143</t>
  </si>
  <si>
    <t>09211</t>
  </si>
  <si>
    <t>0916332</t>
  </si>
  <si>
    <t>097433</t>
  </si>
  <si>
    <t>091634</t>
  </si>
  <si>
    <t>018030 Idősek nappali ellátása</t>
  </si>
  <si>
    <t>0542310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</si>
  <si>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</si>
  <si>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</si>
  <si>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</si>
  <si>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</si>
  <si>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</si>
  <si>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</si>
  <si>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</si>
  <si>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</si>
  <si>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051107</t>
  </si>
  <si>
    <t>051109</t>
  </si>
  <si>
    <t>Munkábajárás</t>
  </si>
  <si>
    <t>05234</t>
  </si>
  <si>
    <t>05237</t>
  </si>
  <si>
    <t>Munkáltató által fiz.Szja</t>
  </si>
  <si>
    <t>05337</t>
  </si>
  <si>
    <t>Belső ellenőrzés</t>
  </si>
  <si>
    <t>Szociális tüzelőanyag beszerzés Áfa</t>
  </si>
  <si>
    <t>Készletbeszerzés</t>
  </si>
  <si>
    <t>Helyi identitás és kohézió erősítés pályázat</t>
  </si>
  <si>
    <t>041233 Hosszú időtartamú közfoglalkoztatás 2018.07.01-2019.02.28. 5 fő</t>
  </si>
  <si>
    <t>066020 TOP-5.3.1 Helyi identitás és kohézió erősítés pályázat</t>
  </si>
  <si>
    <t>018030 Óvodai nevelés, ellátás működtetési feladatai</t>
  </si>
  <si>
    <t>Balatonszentgyörgy óvoda előző évi elszámolás</t>
  </si>
  <si>
    <t>09523</t>
  </si>
  <si>
    <t>05512</t>
  </si>
  <si>
    <t>Víz és csatorna támogatás átadás DRV-nek</t>
  </si>
  <si>
    <t>051101</t>
  </si>
  <si>
    <t>Alapilletmény GINOP</t>
  </si>
  <si>
    <t>05471</t>
  </si>
  <si>
    <t>Ösztöndíj</t>
  </si>
  <si>
    <t>Játékok beszerzése</t>
  </si>
  <si>
    <t>Fordított áfa befizetés</t>
  </si>
  <si>
    <t>Ingatlan, egyéb tárgyi eszköz eladás</t>
  </si>
  <si>
    <t>098143</t>
  </si>
  <si>
    <t>2019.évi állami támogatás megelőlegezés</t>
  </si>
  <si>
    <t>Karbantartási, egyéb anyag</t>
  </si>
  <si>
    <t>Eseti nevelési segély/iskoláztatási támogatás/</t>
  </si>
  <si>
    <t>laptop</t>
  </si>
  <si>
    <t>polgármester biztosítás 45670/hó (13hó)</t>
  </si>
  <si>
    <t>4 fő/10000Ft/16hó</t>
  </si>
  <si>
    <t>20000Ft/hó</t>
  </si>
  <si>
    <t>új szerződés 2019.01.01-2028.12.31-ig felújítás bérbeszámítással tervezni felújításként</t>
  </si>
  <si>
    <t>2019.01.01-től új szerződés 2020-tól növelni inflációval</t>
  </si>
  <si>
    <t xml:space="preserve">1 főx5hóx138000Ft bevétel 231 e Ft  Alkalmazás 2019.04.30-ig, támogatás 2019.01.31-ig </t>
  </si>
  <si>
    <t>205eFt/negyedév</t>
  </si>
  <si>
    <t>10800Ft/hó</t>
  </si>
  <si>
    <t>0553636</t>
  </si>
  <si>
    <t>B.keresztúr Alapszolg.Közp.előző évi elsz.</t>
  </si>
  <si>
    <t>Szociális tüzelőanyag beszerzés eddig nem részesültek</t>
  </si>
  <si>
    <t>895 e Ft előleget kaptunk 2018-ban</t>
  </si>
  <si>
    <t>10800Ft/fő/hó</t>
  </si>
  <si>
    <t>07.01-09.30-ig 100000Ft/hó</t>
  </si>
  <si>
    <t>telefon 20% 38e</t>
  </si>
  <si>
    <t>Kötelezettséggel terhelt pénzmaradvány</t>
  </si>
  <si>
    <t xml:space="preserve"> - Háziorvosi rendelő fejlesztés</t>
  </si>
  <si>
    <t>Kötelezettséggel terhelt összesen</t>
  </si>
  <si>
    <t>Szabad pénzmaradvány</t>
  </si>
  <si>
    <t>045160 Parti sétány felújítás BFT pályázat</t>
  </si>
  <si>
    <t>Parti sétány felújítás</t>
  </si>
  <si>
    <t>Pályázati támogatás BFT-től</t>
  </si>
  <si>
    <t>Parti sétány felújítás pály.</t>
  </si>
  <si>
    <t>Hész, településarculati kézikönyv</t>
  </si>
  <si>
    <t>változatlan</t>
  </si>
  <si>
    <t>1191főx100Ft=119100Ft</t>
  </si>
  <si>
    <t>2018.évi 125Ft/lakos</t>
  </si>
  <si>
    <t>1191főx150Ft=178650Ft</t>
  </si>
  <si>
    <t>1191főx160Ft=190560Ft</t>
  </si>
  <si>
    <t xml:space="preserve">1191főx68Ftx12hó </t>
  </si>
  <si>
    <t>Tánccsoport ruhák versenyre</t>
  </si>
  <si>
    <t>zebra fordított áfa befizetés</t>
  </si>
  <si>
    <t>Gázdíj</t>
  </si>
  <si>
    <t>Megbízási díj gyermekfelügyelet</t>
  </si>
  <si>
    <t>05231</t>
  </si>
  <si>
    <t>Szoc.hozzájár.adó</t>
  </si>
  <si>
    <t>Vízkárelhárítási terv felülvizsgálat</t>
  </si>
  <si>
    <t>B.keresztúr Iskoláért Közalapítvány támogatás</t>
  </si>
  <si>
    <t>KIADÁS</t>
  </si>
  <si>
    <t>BEVÉTEL</t>
  </si>
  <si>
    <t>0951</t>
  </si>
  <si>
    <t>631-re</t>
  </si>
  <si>
    <t>Azonosító: 3/2019.(III.1.) rendelet</t>
  </si>
  <si>
    <t>Iratkezelési azonosító: I/740/2019.</t>
  </si>
  <si>
    <t>Összesen</t>
  </si>
  <si>
    <t>074031</t>
  </si>
  <si>
    <t>074032</t>
  </si>
  <si>
    <t xml:space="preserve">2019.évi eredeti költségvetés </t>
  </si>
  <si>
    <t>2019.évi költségvetés módosítás</t>
  </si>
  <si>
    <t xml:space="preserve">2019.évi módosított költségvetés </t>
  </si>
  <si>
    <t>2019.évi tényleges teljesítés</t>
  </si>
  <si>
    <t>0965</t>
  </si>
  <si>
    <t>DRV-től átvett pénz állami támogatás visszafizetésre</t>
  </si>
  <si>
    <t>Köztemetés visszatérülés</t>
  </si>
  <si>
    <t>Kártalanítás</t>
  </si>
  <si>
    <t>05332</t>
  </si>
  <si>
    <t>Utánfutó biztosítás</t>
  </si>
  <si>
    <t>Adatkezelési szoftwer</t>
  </si>
  <si>
    <t>051113</t>
  </si>
  <si>
    <t>05123</t>
  </si>
  <si>
    <t>05312</t>
  </si>
  <si>
    <t>05351</t>
  </si>
  <si>
    <t>05342</t>
  </si>
  <si>
    <t>041233 Hosszú időtartamú közfoglalkoztatás 2019.03.14-2020.02.29. 5 fő (tervezve 2019.11.30-ig)</t>
  </si>
  <si>
    <t>B.szentgyörgy Iskolaszék Alapítvány támogatás</t>
  </si>
  <si>
    <t>05621</t>
  </si>
  <si>
    <t>Márványtábla díszpolgárok</t>
  </si>
  <si>
    <t>Diákmunka alapilltmény</t>
  </si>
  <si>
    <t>Fordított Áfa befizetés</t>
  </si>
  <si>
    <t>Parti sétány beruházás</t>
  </si>
  <si>
    <t>Kerékpárút beruházás</t>
  </si>
  <si>
    <t>B.berény-B.szentgyörgy-Vörs kerékpárút</t>
  </si>
  <si>
    <t>Minimálbér emelés támogatás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</si>
  <si>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</si>
  <si>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</si>
  <si>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</si>
  <si>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</si>
  <si>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 xml:space="preserve">066020 GINOP pályázat , diákmunka </t>
  </si>
  <si>
    <t>066020 Strandi fitneszeszközök beszerzése pályázat</t>
  </si>
  <si>
    <t>Eszköz beszerzés</t>
  </si>
  <si>
    <t>Strandi fitneszeszközök beszerzése pályázat</t>
  </si>
  <si>
    <t>Augusztus 20 élelmiszer</t>
  </si>
  <si>
    <t>Jutalom polgármester</t>
  </si>
  <si>
    <t>Hivatali épület felújítás nem pályázati tételek</t>
  </si>
  <si>
    <t>Megbízási díj (Könyvtár)</t>
  </si>
  <si>
    <t>Építmény beruházás</t>
  </si>
  <si>
    <t>Megbízási djí</t>
  </si>
  <si>
    <t>Bútor csere, konyhafelszerelés</t>
  </si>
  <si>
    <t>062020 Magyar Falu program utak felújítása Erkel Ferenc utca felújítás</t>
  </si>
  <si>
    <t>Magyar Falu program Erkel Ferenc utca felújítás</t>
  </si>
  <si>
    <t>Megbízási díj hivatal takarítás</t>
  </si>
  <si>
    <t>Parti sétány</t>
  </si>
  <si>
    <t>Laptop vásárlás</t>
  </si>
  <si>
    <t>096532</t>
  </si>
  <si>
    <t>Életbiztosítás visszavásárlás</t>
  </si>
  <si>
    <t>Szociális tűzifa szállítás</t>
  </si>
  <si>
    <t>Munkáltató által fiz. Szja</t>
  </si>
  <si>
    <t>053413</t>
  </si>
  <si>
    <t>Kiküldetés</t>
  </si>
  <si>
    <t>Szabadságmegváltás</t>
  </si>
  <si>
    <t>Számítógép</t>
  </si>
  <si>
    <t>05622</t>
  </si>
  <si>
    <t>Fenyő beszerzés</t>
  </si>
  <si>
    <t>2020.évi előzetes költségvetés</t>
  </si>
  <si>
    <t>2020.évi állami támogatás megelőlegezés</t>
  </si>
  <si>
    <t>lang teszt 60e,audiométer 400eFt</t>
  </si>
  <si>
    <t>Hídburkolat javítás</t>
  </si>
  <si>
    <t xml:space="preserve"> - Kerékpárút</t>
  </si>
  <si>
    <t>051312</t>
  </si>
  <si>
    <t>Üzemanyag beszerzés Mazda  (üzembentartó)</t>
  </si>
  <si>
    <t>Mazda biztosítás</t>
  </si>
  <si>
    <t>Magyar Falu Erkel Ferenc utca útfelújítás</t>
  </si>
  <si>
    <t>2020.évi állami támogatás megelőlegezés vissza</t>
  </si>
  <si>
    <t xml:space="preserve">2019. és 2020. év </t>
  </si>
  <si>
    <t>színpadfedés és fénytechnika bérlés  4 alkalomra</t>
  </si>
  <si>
    <t>Hangosítás éves kisrendezvények, ünnepek</t>
  </si>
  <si>
    <t>Hangtechnika bérlése 6 alkalomra</t>
  </si>
  <si>
    <t>világítás korszerűsítés tanácskozó terem</t>
  </si>
  <si>
    <t>Alapbér 1 fő pályázat</t>
  </si>
  <si>
    <t>Könyvtári pályázat bér támogatás</t>
  </si>
  <si>
    <t xml:space="preserve">Kiadás bevétel különbözet </t>
  </si>
  <si>
    <t>2020.03.01-2020.11.30. 10 hónap 210600Ft/hó</t>
  </si>
  <si>
    <t>Mazda egyéb költség</t>
  </si>
  <si>
    <t>05611</t>
  </si>
  <si>
    <t xml:space="preserve">Immateriális javak-  Ixnet Forte </t>
  </si>
  <si>
    <t>Betlehem</t>
  </si>
  <si>
    <t xml:space="preserve">Pályázati támogatás </t>
  </si>
  <si>
    <t>Építmény felújítás</t>
  </si>
</sst>
</file>

<file path=xl/styles.xml><?xml version="1.0" encoding="utf-8"?>
<styleSheet xmlns="http://schemas.openxmlformats.org/spreadsheetml/2006/main">
  <fonts count="24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 CE"/>
      <charset val="238"/>
    </font>
    <font>
      <sz val="8"/>
      <name val="Arial"/>
    </font>
    <font>
      <sz val="8"/>
      <color theme="1"/>
      <name val="Arial ce"/>
    </font>
    <font>
      <b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0" xfId="0" applyFont="1" applyFill="1" applyBorder="1"/>
    <xf numFmtId="0" fontId="2" fillId="0" borderId="1" xfId="0" applyFont="1" applyFill="1" applyBorder="1" applyAlignment="1">
      <alignment wrapText="1"/>
    </xf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3" fontId="3" fillId="0" borderId="0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/>
    <xf numFmtId="1" fontId="8" fillId="0" borderId="0" xfId="0" applyNumberFormat="1" applyFont="1" applyFill="1" applyBorder="1"/>
    <xf numFmtId="0" fontId="10" fillId="0" borderId="0" xfId="0" applyFont="1" applyFill="1" applyBorder="1"/>
    <xf numFmtId="0" fontId="9" fillId="0" borderId="1" xfId="0" applyFont="1" applyFill="1" applyBorder="1"/>
    <xf numFmtId="3" fontId="9" fillId="0" borderId="1" xfId="0" applyNumberFormat="1" applyFont="1" applyFill="1" applyBorder="1"/>
    <xf numFmtId="0" fontId="2" fillId="0" borderId="0" xfId="0" applyFont="1" applyBorder="1"/>
    <xf numFmtId="0" fontId="6" fillId="0" borderId="0" xfId="0" applyFont="1" applyBorder="1"/>
    <xf numFmtId="3" fontId="2" fillId="0" borderId="0" xfId="0" applyNumberFormat="1" applyFont="1" applyBorder="1"/>
    <xf numFmtId="3" fontId="2" fillId="0" borderId="1" xfId="0" applyNumberFormat="1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wrapText="1"/>
    </xf>
    <xf numFmtId="2" fontId="2" fillId="0" borderId="0" xfId="0" applyNumberFormat="1" applyFont="1" applyFill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Fill="1" applyBorder="1"/>
    <xf numFmtId="0" fontId="14" fillId="0" borderId="0" xfId="0" applyFont="1" applyBorder="1"/>
    <xf numFmtId="3" fontId="15" fillId="0" borderId="1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3" fontId="16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7" fillId="0" borderId="0" xfId="0" applyFont="1" applyFill="1" applyBorder="1"/>
    <xf numFmtId="3" fontId="15" fillId="0" borderId="0" xfId="0" applyNumberFormat="1" applyFont="1" applyFill="1" applyBorder="1"/>
    <xf numFmtId="0" fontId="15" fillId="0" borderId="1" xfId="0" applyFont="1" applyFill="1" applyBorder="1"/>
    <xf numFmtId="2" fontId="15" fillId="0" borderId="0" xfId="0" applyNumberFormat="1" applyFont="1" applyFill="1" applyBorder="1"/>
    <xf numFmtId="0" fontId="12" fillId="0" borderId="1" xfId="0" applyFont="1" applyFill="1" applyBorder="1"/>
    <xf numFmtId="3" fontId="12" fillId="0" borderId="1" xfId="0" applyNumberFormat="1" applyFont="1" applyFill="1" applyBorder="1"/>
    <xf numFmtId="3" fontId="12" fillId="0" borderId="0" xfId="0" applyNumberFormat="1" applyFont="1" applyFill="1" applyBorder="1"/>
    <xf numFmtId="3" fontId="17" fillId="0" borderId="0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1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/>
    <xf numFmtId="2" fontId="4" fillId="0" borderId="0" xfId="0" applyNumberFormat="1" applyFont="1" applyFill="1" applyBorder="1"/>
    <xf numFmtId="1" fontId="2" fillId="0" borderId="1" xfId="0" applyNumberFormat="1" applyFont="1" applyFill="1" applyBorder="1"/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horizontal="left"/>
    </xf>
    <xf numFmtId="0" fontId="19" fillId="0" borderId="1" xfId="0" applyFont="1" applyFill="1" applyBorder="1" applyAlignment="1">
      <alignment horizontal="left" wrapText="1"/>
    </xf>
    <xf numFmtId="3" fontId="19" fillId="0" borderId="1" xfId="0" applyNumberFormat="1" applyFont="1" applyFill="1" applyBorder="1" applyAlignment="1">
      <alignment horizontal="right"/>
    </xf>
    <xf numFmtId="0" fontId="19" fillId="0" borderId="0" xfId="0" applyFont="1" applyFill="1" applyBorder="1"/>
    <xf numFmtId="49" fontId="19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 wrapText="1"/>
    </xf>
    <xf numFmtId="3" fontId="19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0" fillId="0" borderId="0" xfId="0" applyFont="1" applyFill="1" applyBorder="1"/>
    <xf numFmtId="2" fontId="20" fillId="0" borderId="0" xfId="0" applyNumberFormat="1" applyFont="1" applyFill="1" applyBorder="1"/>
    <xf numFmtId="3" fontId="20" fillId="0" borderId="0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0" xfId="0" applyFont="1" applyFill="1"/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0" fontId="9" fillId="0" borderId="0" xfId="0" applyFont="1" applyFill="1"/>
    <xf numFmtId="3" fontId="9" fillId="0" borderId="0" xfId="0" applyNumberFormat="1" applyFont="1" applyFill="1"/>
    <xf numFmtId="3" fontId="16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Border="1"/>
    <xf numFmtId="0" fontId="9" fillId="0" borderId="0" xfId="0" applyFont="1" applyFill="1" applyBorder="1"/>
    <xf numFmtId="0" fontId="2" fillId="0" borderId="0" xfId="0" applyFont="1" applyBorder="1"/>
    <xf numFmtId="3" fontId="5" fillId="0" borderId="2" xfId="0" applyNumberFormat="1" applyFont="1" applyFill="1" applyBorder="1"/>
    <xf numFmtId="3" fontId="6" fillId="0" borderId="0" xfId="0" applyNumberFormat="1" applyFont="1" applyFill="1" applyAlignment="1"/>
    <xf numFmtId="16" fontId="2" fillId="0" borderId="1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3" fontId="1" fillId="0" borderId="1" xfId="0" applyNumberFormat="1" applyFont="1" applyFill="1" applyBorder="1"/>
    <xf numFmtId="49" fontId="1" fillId="0" borderId="1" xfId="0" applyNumberFormat="1" applyFont="1" applyFill="1" applyBorder="1"/>
    <xf numFmtId="2" fontId="1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left" wrapText="1"/>
    </xf>
    <xf numFmtId="0" fontId="2" fillId="0" borderId="4" xfId="0" applyFont="1" applyFill="1" applyBorder="1"/>
    <xf numFmtId="3" fontId="2" fillId="0" borderId="4" xfId="0" applyNumberFormat="1" applyFont="1" applyFill="1" applyBorder="1"/>
    <xf numFmtId="0" fontId="2" fillId="0" borderId="5" xfId="0" applyFont="1" applyFill="1" applyBorder="1"/>
    <xf numFmtId="3" fontId="2" fillId="0" borderId="5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/>
    </xf>
    <xf numFmtId="49" fontId="2" fillId="0" borderId="5" xfId="0" applyNumberFormat="1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left"/>
    </xf>
    <xf numFmtId="49" fontId="2" fillId="0" borderId="7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3" fontId="21" fillId="0" borderId="8" xfId="0" applyNumberFormat="1" applyFont="1" applyBorder="1" applyAlignment="1"/>
    <xf numFmtId="3" fontId="21" fillId="0" borderId="0" xfId="0" applyNumberFormat="1" applyFont="1" applyAlignment="1"/>
    <xf numFmtId="0" fontId="21" fillId="0" borderId="0" xfId="0" applyFont="1" applyAlignment="1"/>
    <xf numFmtId="3" fontId="22" fillId="0" borderId="8" xfId="0" applyNumberFormat="1" applyFont="1" applyBorder="1"/>
    <xf numFmtId="3" fontId="22" fillId="0" borderId="0" xfId="0" applyNumberFormat="1" applyFont="1"/>
    <xf numFmtId="0" fontId="22" fillId="0" borderId="0" xfId="0" applyFont="1"/>
    <xf numFmtId="0" fontId="23" fillId="0" borderId="0" xfId="0" applyFont="1" applyBorder="1" applyAlignment="1">
      <alignment wrapText="1"/>
    </xf>
    <xf numFmtId="3" fontId="7" fillId="0" borderId="0" xfId="0" applyNumberFormat="1" applyFont="1" applyBorder="1"/>
    <xf numFmtId="0" fontId="7" fillId="0" borderId="0" xfId="0" applyFont="1" applyBorder="1"/>
    <xf numFmtId="0" fontId="5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3"/>
  <dimension ref="A1:K50"/>
  <sheetViews>
    <sheetView zoomScaleNormal="100" workbookViewId="0">
      <selection activeCell="D54" sqref="D54"/>
    </sheetView>
  </sheetViews>
  <sheetFormatPr defaultRowHeight="11.25"/>
  <cols>
    <col min="1" max="1" width="35.5703125" style="35" customWidth="1"/>
    <col min="2" max="11" width="12.5703125" style="113" customWidth="1"/>
    <col min="12" max="16384" width="9.140625" style="26"/>
  </cols>
  <sheetData>
    <row r="1" spans="1:11" ht="12.6" customHeight="1">
      <c r="A1" s="149" t="s">
        <v>116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2.6" customHeight="1">
      <c r="A2" s="149" t="s">
        <v>664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>
      <c r="A3" s="33"/>
      <c r="B3" s="148" t="s">
        <v>599</v>
      </c>
      <c r="C3" s="148"/>
      <c r="D3" s="148"/>
      <c r="E3" s="148"/>
      <c r="F3" s="148"/>
      <c r="G3" s="148" t="s">
        <v>600</v>
      </c>
      <c r="H3" s="148"/>
      <c r="I3" s="148"/>
      <c r="J3" s="148"/>
      <c r="K3" s="148"/>
    </row>
    <row r="4" spans="1:11" s="37" customFormat="1" ht="36" customHeight="1">
      <c r="A4" s="33" t="s">
        <v>8</v>
      </c>
      <c r="B4" s="41" t="s">
        <v>608</v>
      </c>
      <c r="C4" s="41" t="s">
        <v>609</v>
      </c>
      <c r="D4" s="41" t="s">
        <v>610</v>
      </c>
      <c r="E4" s="41" t="s">
        <v>611</v>
      </c>
      <c r="F4" s="41" t="s">
        <v>611</v>
      </c>
      <c r="G4" s="41" t="s">
        <v>608</v>
      </c>
      <c r="H4" s="41" t="s">
        <v>609</v>
      </c>
      <c r="I4" s="41" t="s">
        <v>610</v>
      </c>
      <c r="J4" s="41" t="s">
        <v>611</v>
      </c>
      <c r="K4" s="41" t="s">
        <v>611</v>
      </c>
    </row>
    <row r="5" spans="1:11" ht="11.45" customHeight="1">
      <c r="A5" s="34" t="s">
        <v>216</v>
      </c>
      <c r="B5" s="29">
        <f>(Önkormányzat!D14)</f>
        <v>502</v>
      </c>
      <c r="C5" s="29">
        <f>(Önkormányzat!E14)</f>
        <v>0</v>
      </c>
      <c r="D5" s="29">
        <f>(Önkormányzat!F14)</f>
        <v>502</v>
      </c>
      <c r="E5" s="29">
        <f>(Önkormányzat!G14)</f>
        <v>952</v>
      </c>
      <c r="F5" s="29">
        <f>(Önkormányzat!H14)</f>
        <v>1016</v>
      </c>
      <c r="G5" s="29"/>
      <c r="H5" s="29"/>
      <c r="I5" s="29"/>
      <c r="J5" s="29"/>
      <c r="K5" s="29"/>
    </row>
    <row r="6" spans="1:11" s="113" customFormat="1" ht="11.45" customHeight="1">
      <c r="A6" s="34" t="s">
        <v>583</v>
      </c>
      <c r="B6" s="29">
        <f>(Önkormányzat!D25)</f>
        <v>17951</v>
      </c>
      <c r="C6" s="29">
        <f>(Önkormányzat!E25)</f>
        <v>101</v>
      </c>
      <c r="D6" s="29">
        <f>(Önkormányzat!F25)</f>
        <v>18052</v>
      </c>
      <c r="E6" s="29">
        <f>(Önkormányzat!G25)</f>
        <v>18502</v>
      </c>
      <c r="F6" s="29">
        <f>(Önkormányzat!H25)</f>
        <v>0</v>
      </c>
      <c r="G6" s="29">
        <f>(Önkormányzat!D32)</f>
        <v>8975</v>
      </c>
      <c r="H6" s="29">
        <f>(Önkormányzat!E32)</f>
        <v>0</v>
      </c>
      <c r="I6" s="29">
        <f>(Önkormányzat!F32)</f>
        <v>8975</v>
      </c>
      <c r="J6" s="29">
        <f>(Önkormányzat!G32)</f>
        <v>0</v>
      </c>
      <c r="K6" s="29">
        <f>(Önkormányzat!H32)</f>
        <v>8975</v>
      </c>
    </row>
    <row r="7" spans="1:11" s="113" customFormat="1" ht="11.45" customHeight="1">
      <c r="A7" s="34" t="s">
        <v>632</v>
      </c>
      <c r="B7" s="29">
        <f>(Önkormányzat!D43)</f>
        <v>0</v>
      </c>
      <c r="C7" s="29">
        <f>(Önkormányzat!E43)</f>
        <v>0</v>
      </c>
      <c r="D7" s="29">
        <f>(Önkormányzat!F43)</f>
        <v>0</v>
      </c>
      <c r="E7" s="29">
        <f>(Önkormányzat!G43)</f>
        <v>2112</v>
      </c>
      <c r="F7" s="29">
        <f>(Önkormányzat!H43)</f>
        <v>136430</v>
      </c>
      <c r="G7" s="29">
        <f>(Önkormányzat!D50)</f>
        <v>0</v>
      </c>
      <c r="H7" s="29">
        <f>(Önkormányzat!E50)</f>
        <v>0</v>
      </c>
      <c r="I7" s="29">
        <f>(Önkormányzat!F50)</f>
        <v>0</v>
      </c>
      <c r="J7" s="29">
        <f>(Önkormányzat!G50)</f>
        <v>9347</v>
      </c>
      <c r="K7" s="29">
        <f>(Önkormányzat!H50)</f>
        <v>129195</v>
      </c>
    </row>
    <row r="8" spans="1:11" ht="11.45" customHeight="1">
      <c r="A8" s="34" t="s">
        <v>103</v>
      </c>
      <c r="B8" s="29">
        <f>SUM(Önkormányzat!D85+Önkormányzat!D92)</f>
        <v>16178</v>
      </c>
      <c r="C8" s="29">
        <f>SUM(Önkormányzat!E85+Önkormányzat!E92)</f>
        <v>937</v>
      </c>
      <c r="D8" s="29">
        <f>SUM(Önkormányzat!F85+Önkormányzat!F92)</f>
        <v>17115</v>
      </c>
      <c r="E8" s="29">
        <f>SUM(Önkormányzat!G85+Önkormányzat!G92)</f>
        <v>16435</v>
      </c>
      <c r="F8" s="29">
        <f>SUM(Önkormányzat!H85+Önkormányzat!H92)</f>
        <v>15360</v>
      </c>
      <c r="G8" s="29">
        <f>(Önkormányzat!D100)</f>
        <v>972</v>
      </c>
      <c r="H8" s="29">
        <f>(Önkormányzat!E100)</f>
        <v>0</v>
      </c>
      <c r="I8" s="29">
        <f>(Önkormányzat!F100)</f>
        <v>972</v>
      </c>
      <c r="J8" s="29">
        <f>(Önkormányzat!G100)</f>
        <v>2901</v>
      </c>
      <c r="K8" s="29">
        <f>(Önkormányzat!H100)</f>
        <v>2808</v>
      </c>
    </row>
    <row r="9" spans="1:11" ht="23.25" customHeight="1">
      <c r="A9" s="34" t="s">
        <v>104</v>
      </c>
      <c r="B9" s="29">
        <f>(Önkormányzat!D113)</f>
        <v>25547</v>
      </c>
      <c r="C9" s="29">
        <f>(Önkormányzat!E113)</f>
        <v>-974</v>
      </c>
      <c r="D9" s="29">
        <f>(Önkormányzat!F113)</f>
        <v>24573</v>
      </c>
      <c r="E9" s="29">
        <f>(Önkormányzat!G113)</f>
        <v>24214</v>
      </c>
      <c r="F9" s="29">
        <f>(Önkormányzat!H113)</f>
        <v>24582</v>
      </c>
      <c r="G9" s="29"/>
      <c r="H9" s="29"/>
      <c r="I9" s="29"/>
      <c r="J9" s="29"/>
      <c r="K9" s="29"/>
    </row>
    <row r="10" spans="1:11" ht="19.5" customHeight="1">
      <c r="A10" s="34" t="s">
        <v>235</v>
      </c>
      <c r="B10" s="29">
        <f>(Önkormányzat!D124)</f>
        <v>318</v>
      </c>
      <c r="C10" s="29">
        <f>(Önkormányzat!E124)</f>
        <v>0</v>
      </c>
      <c r="D10" s="29">
        <f>(Önkormányzat!F124)</f>
        <v>318</v>
      </c>
      <c r="E10" s="29">
        <f>(Önkormányzat!G124)</f>
        <v>76</v>
      </c>
      <c r="F10" s="29">
        <f>(Önkormányzat!H124)</f>
        <v>318</v>
      </c>
      <c r="G10" s="29"/>
      <c r="H10" s="29"/>
      <c r="I10" s="29"/>
      <c r="J10" s="29"/>
      <c r="K10" s="29"/>
    </row>
    <row r="11" spans="1:11" s="113" customFormat="1" ht="19.5" customHeight="1">
      <c r="A11" s="34" t="s">
        <v>541</v>
      </c>
      <c r="B11" s="29">
        <f>(Önkormányzat!D139)</f>
        <v>4315</v>
      </c>
      <c r="C11" s="29">
        <f>(Önkormányzat!E139)</f>
        <v>0</v>
      </c>
      <c r="D11" s="29">
        <f>(Önkormányzat!F139)</f>
        <v>4315</v>
      </c>
      <c r="E11" s="29">
        <f>(Önkormányzat!G139)</f>
        <v>2652</v>
      </c>
      <c r="F11" s="29">
        <f>(Önkormányzat!H139)</f>
        <v>1663</v>
      </c>
      <c r="G11" s="29">
        <f>(Önkormányzat!D131)</f>
        <v>2162</v>
      </c>
      <c r="H11" s="29">
        <f>(Önkormányzat!E131)</f>
        <v>0</v>
      </c>
      <c r="I11" s="29">
        <f>(Önkormányzat!F131)</f>
        <v>2162</v>
      </c>
      <c r="J11" s="29">
        <f>(Önkormányzat!G131)</f>
        <v>0</v>
      </c>
      <c r="K11" s="29">
        <f>(Önkormányzat!H131)</f>
        <v>2162</v>
      </c>
    </row>
    <row r="12" spans="1:11" s="113" customFormat="1" ht="19.5" customHeight="1">
      <c r="A12" s="128" t="s">
        <v>530</v>
      </c>
      <c r="B12" s="29">
        <f>(Önkormányzat!D157)</f>
        <v>3091</v>
      </c>
      <c r="C12" s="29">
        <f>(Önkormányzat!E157)</f>
        <v>14166</v>
      </c>
      <c r="D12" s="29">
        <f>(Önkormányzat!F157)</f>
        <v>17257</v>
      </c>
      <c r="E12" s="29">
        <f>(Önkormányzat!G157)</f>
        <v>9294</v>
      </c>
      <c r="F12" s="29">
        <f>(Önkormányzat!H157)</f>
        <v>7766</v>
      </c>
      <c r="G12" s="29">
        <f>(Önkormányzat!D146)</f>
        <v>0</v>
      </c>
      <c r="H12" s="29">
        <f>(Önkormányzat!E146)</f>
        <v>14166</v>
      </c>
      <c r="I12" s="29">
        <f>(Önkormányzat!F146)</f>
        <v>14166</v>
      </c>
      <c r="J12" s="29">
        <f>(Önkormányzat!G146)</f>
        <v>280</v>
      </c>
      <c r="K12" s="29">
        <f>(Önkormányzat!H146)</f>
        <v>13886</v>
      </c>
    </row>
    <row r="13" spans="1:11" ht="11.45" customHeight="1">
      <c r="A13" s="34" t="s">
        <v>349</v>
      </c>
      <c r="B13" s="29">
        <f>(Önkormányzat!D338)</f>
        <v>127</v>
      </c>
      <c r="C13" s="29">
        <f>(Önkormányzat!E338)</f>
        <v>0</v>
      </c>
      <c r="D13" s="29">
        <f>(Önkormányzat!F338)</f>
        <v>127</v>
      </c>
      <c r="E13" s="29">
        <f>(Önkormányzat!G338)</f>
        <v>0</v>
      </c>
      <c r="F13" s="29">
        <f>(Önkormányzat!H338)</f>
        <v>127</v>
      </c>
      <c r="G13" s="29"/>
      <c r="H13" s="29"/>
      <c r="I13" s="29"/>
      <c r="J13" s="29"/>
      <c r="K13" s="29"/>
    </row>
    <row r="14" spans="1:11" ht="11.45" customHeight="1">
      <c r="A14" s="34" t="s">
        <v>9</v>
      </c>
      <c r="B14" s="29">
        <f>(Önkormányzat!D347)</f>
        <v>5207</v>
      </c>
      <c r="C14" s="29">
        <f>(Önkormányzat!E347)</f>
        <v>0</v>
      </c>
      <c r="D14" s="29">
        <f>(Önkormányzat!F347)</f>
        <v>5207</v>
      </c>
      <c r="E14" s="29">
        <f>(Önkormányzat!G347)</f>
        <v>4496</v>
      </c>
      <c r="F14" s="29">
        <f>(Önkormányzat!H347)</f>
        <v>5207</v>
      </c>
      <c r="G14" s="29"/>
      <c r="H14" s="29"/>
      <c r="I14" s="29"/>
      <c r="J14" s="29"/>
      <c r="K14" s="29"/>
    </row>
    <row r="15" spans="1:11" s="113" customFormat="1" ht="11.45" customHeight="1">
      <c r="A15" s="34" t="s">
        <v>431</v>
      </c>
      <c r="B15" s="29"/>
      <c r="C15" s="29"/>
      <c r="D15" s="29"/>
      <c r="E15" s="29"/>
      <c r="F15" s="29"/>
      <c r="G15" s="29">
        <f>(Önkormányzat!D363)</f>
        <v>107650</v>
      </c>
      <c r="H15" s="29">
        <f>(Önkormányzat!E363)</f>
        <v>0</v>
      </c>
      <c r="I15" s="29">
        <f>(Önkormányzat!F363)</f>
        <v>107650</v>
      </c>
      <c r="J15" s="29">
        <f>(Önkormányzat!G363)</f>
        <v>109407</v>
      </c>
      <c r="K15" s="29">
        <f>(Önkormányzat!H363)</f>
        <v>117650</v>
      </c>
    </row>
    <row r="16" spans="1:11" ht="21" customHeight="1">
      <c r="A16" s="34" t="s">
        <v>0</v>
      </c>
      <c r="B16" s="29">
        <f>(Önkormányzat!D257)</f>
        <v>91785</v>
      </c>
      <c r="C16" s="29">
        <f>(Önkormányzat!E257)</f>
        <v>29389</v>
      </c>
      <c r="D16" s="29">
        <f>(Önkormányzat!F257)</f>
        <v>121174</v>
      </c>
      <c r="E16" s="29">
        <f>(Önkormányzat!G257)</f>
        <v>114906</v>
      </c>
      <c r="F16" s="29">
        <f>(Önkormányzat!H257)</f>
        <v>101322</v>
      </c>
      <c r="G16" s="29">
        <f>(Önkormányzat!D184)</f>
        <v>180823</v>
      </c>
      <c r="H16" s="29">
        <f>(Önkormányzat!E184)</f>
        <v>49530</v>
      </c>
      <c r="I16" s="29">
        <f>(Önkormányzat!F184)</f>
        <v>230353</v>
      </c>
      <c r="J16" s="29">
        <f>(Önkormányzat!G184)</f>
        <v>230477</v>
      </c>
      <c r="K16" s="29">
        <f>(Önkormányzat!H184)</f>
        <v>120578</v>
      </c>
    </row>
    <row r="17" spans="1:11" s="113" customFormat="1" ht="13.5" customHeight="1">
      <c r="A17" s="34" t="s">
        <v>440</v>
      </c>
      <c r="B17" s="29">
        <f>(Önkormányzat!D281)</f>
        <v>1207</v>
      </c>
      <c r="C17" s="29">
        <f>(Önkormányzat!E281)</f>
        <v>132</v>
      </c>
      <c r="D17" s="29">
        <f>(Önkormányzat!F281)</f>
        <v>1339</v>
      </c>
      <c r="E17" s="29">
        <f>(Önkormányzat!G281)</f>
        <v>1216</v>
      </c>
      <c r="F17" s="29">
        <f>(Önkormányzat!H281)</f>
        <v>0</v>
      </c>
      <c r="G17" s="29">
        <f>(Önkormányzat!D267)</f>
        <v>673</v>
      </c>
      <c r="H17" s="29">
        <f>(Önkormányzat!E267)</f>
        <v>131</v>
      </c>
      <c r="I17" s="29">
        <f>(Önkormányzat!F267)</f>
        <v>804</v>
      </c>
      <c r="J17" s="29">
        <f>(Önkormányzat!G267)</f>
        <v>564</v>
      </c>
      <c r="K17" s="29">
        <f>(Önkormányzat!H267)</f>
        <v>0</v>
      </c>
    </row>
    <row r="18" spans="1:11" s="113" customFormat="1" ht="13.5" customHeight="1">
      <c r="A18" s="34" t="s">
        <v>641</v>
      </c>
      <c r="B18" s="29">
        <f>(Önkormányzat!D298)</f>
        <v>0</v>
      </c>
      <c r="C18" s="29">
        <f>(Önkormányzat!E298)</f>
        <v>5000</v>
      </c>
      <c r="D18" s="29">
        <f>(Önkormányzat!F298)</f>
        <v>5000</v>
      </c>
      <c r="E18" s="29">
        <f>(Önkormányzat!G298)</f>
        <v>4985</v>
      </c>
      <c r="F18" s="29">
        <f>(Önkormányzat!H298)</f>
        <v>0</v>
      </c>
      <c r="G18" s="29">
        <f>(Önkormányzat!D288)</f>
        <v>0</v>
      </c>
      <c r="H18" s="29">
        <f>(Önkormányzat!E288)</f>
        <v>4990</v>
      </c>
      <c r="I18" s="29">
        <f>(Önkormányzat!F288)</f>
        <v>4990</v>
      </c>
      <c r="J18" s="29">
        <f>(Önkormányzat!G288)</f>
        <v>0</v>
      </c>
      <c r="K18" s="29">
        <f>(Önkormányzat!H288)</f>
        <v>4990</v>
      </c>
    </row>
    <row r="19" spans="1:11" s="113" customFormat="1" ht="13.5" customHeight="1">
      <c r="A19" s="34" t="s">
        <v>447</v>
      </c>
      <c r="B19" s="29">
        <f>(Önkormányzat!D314)</f>
        <v>29054</v>
      </c>
      <c r="C19" s="29">
        <f>(Önkormányzat!E314)</f>
        <v>0</v>
      </c>
      <c r="D19" s="29">
        <f>(Önkormányzat!F314)</f>
        <v>29054</v>
      </c>
      <c r="E19" s="29">
        <f>(Önkormányzat!G314)</f>
        <v>28576</v>
      </c>
      <c r="F19" s="29">
        <f>(Önkormányzat!H314)</f>
        <v>1086</v>
      </c>
      <c r="G19" s="29">
        <f>(Önkormányzat!D305)</f>
        <v>1144</v>
      </c>
      <c r="H19" s="29">
        <f>(Önkormányzat!E305)</f>
        <v>0</v>
      </c>
      <c r="I19" s="29">
        <f>(Önkormányzat!F305)</f>
        <v>1144</v>
      </c>
      <c r="J19" s="29">
        <f>(Önkormányzat!G305)</f>
        <v>0</v>
      </c>
      <c r="K19" s="29">
        <f>(Önkormányzat!H305)</f>
        <v>1144</v>
      </c>
    </row>
    <row r="20" spans="1:11" s="113" customFormat="1" ht="13.5" customHeight="1">
      <c r="A20" s="34" t="s">
        <v>650</v>
      </c>
      <c r="B20" s="29">
        <f>(Önkormányzat!D330)</f>
        <v>0</v>
      </c>
      <c r="C20" s="29">
        <f>(Önkormányzat!E330)</f>
        <v>8000</v>
      </c>
      <c r="D20" s="29">
        <f>(Önkormányzat!F330)</f>
        <v>8000</v>
      </c>
      <c r="E20" s="29">
        <f>(Önkormányzat!G330)</f>
        <v>502</v>
      </c>
      <c r="F20" s="29">
        <f>(Önkormányzat!H330)</f>
        <v>7794</v>
      </c>
      <c r="G20" s="29">
        <f>(Önkormányzat!D321)</f>
        <v>0</v>
      </c>
      <c r="H20" s="29">
        <f>(Önkormányzat!E321)</f>
        <v>8000</v>
      </c>
      <c r="I20" s="29">
        <f>(Önkormányzat!F321)</f>
        <v>8000</v>
      </c>
      <c r="J20" s="29">
        <f>(Önkormányzat!G321)</f>
        <v>8000</v>
      </c>
      <c r="K20" s="29">
        <f>(Önkormányzat!H321)</f>
        <v>0</v>
      </c>
    </row>
    <row r="21" spans="1:11" ht="11.45" customHeight="1">
      <c r="A21" s="34" t="s">
        <v>1</v>
      </c>
      <c r="B21" s="29">
        <f>(Önkormányzat!D372)</f>
        <v>12727</v>
      </c>
      <c r="C21" s="29">
        <f>(Önkormányzat!E372)</f>
        <v>0</v>
      </c>
      <c r="D21" s="29">
        <f>(Önkormányzat!F372)</f>
        <v>12727</v>
      </c>
      <c r="E21" s="29">
        <f>(Önkormányzat!G372)</f>
        <v>8168</v>
      </c>
      <c r="F21" s="29">
        <f>(Önkormányzat!H372)</f>
        <v>8313</v>
      </c>
      <c r="G21" s="29">
        <f>(Önkormányzat!D397)</f>
        <v>61591</v>
      </c>
      <c r="H21" s="29">
        <f>(Önkormányzat!E397)</f>
        <v>15763</v>
      </c>
      <c r="I21" s="29">
        <f>(Önkormányzat!F397)</f>
        <v>77354</v>
      </c>
      <c r="J21" s="29">
        <f>(Önkormányzat!G397)</f>
        <v>79582</v>
      </c>
      <c r="K21" s="29">
        <f>(Önkormányzat!H397)</f>
        <v>56563</v>
      </c>
    </row>
    <row r="22" spans="1:11" s="113" customFormat="1" ht="11.45" customHeight="1">
      <c r="A22" s="34" t="s">
        <v>489</v>
      </c>
      <c r="B22" s="29"/>
      <c r="C22" s="29"/>
      <c r="D22" s="29"/>
      <c r="E22" s="29"/>
      <c r="F22" s="29"/>
      <c r="G22" s="29">
        <f>(Önkormányzat!D403)</f>
        <v>399</v>
      </c>
      <c r="H22" s="29">
        <f>(Önkormányzat!E403)</f>
        <v>-399</v>
      </c>
      <c r="I22" s="29">
        <f>(Önkormányzat!F403)</f>
        <v>0</v>
      </c>
      <c r="J22" s="29">
        <f>(Önkormányzat!G403)</f>
        <v>0</v>
      </c>
      <c r="K22" s="29">
        <f>(Önkormányzat!H403)</f>
        <v>408</v>
      </c>
    </row>
    <row r="23" spans="1:11" s="113" customFormat="1" ht="11.45" customHeight="1">
      <c r="A23" s="34" t="s">
        <v>459</v>
      </c>
      <c r="B23" s="29">
        <f>(Önkormányzat!D412)</f>
        <v>175</v>
      </c>
      <c r="C23" s="29">
        <f>(Önkormányzat!E412)</f>
        <v>0</v>
      </c>
      <c r="D23" s="29">
        <f>(Önkormányzat!F412)</f>
        <v>175</v>
      </c>
      <c r="E23" s="29">
        <f>(Önkormányzat!G412)</f>
        <v>104</v>
      </c>
      <c r="F23" s="29">
        <f>(Önkormányzat!H412)</f>
        <v>146</v>
      </c>
      <c r="G23" s="29"/>
      <c r="H23" s="29"/>
      <c r="I23" s="29"/>
      <c r="J23" s="29"/>
      <c r="K23" s="29"/>
    </row>
    <row r="24" spans="1:11" ht="11.45" customHeight="1">
      <c r="A24" s="34" t="s">
        <v>207</v>
      </c>
      <c r="B24" s="29">
        <f>(Önkormányzat!D421)</f>
        <v>25563</v>
      </c>
      <c r="C24" s="29">
        <f>(Önkormányzat!E421)</f>
        <v>30769</v>
      </c>
      <c r="D24" s="29">
        <f>(Önkormányzat!F421)</f>
        <v>56332</v>
      </c>
      <c r="E24" s="29">
        <f>(Önkormányzat!G421)</f>
        <v>0</v>
      </c>
      <c r="F24" s="29">
        <f>(Önkormányzat!H421)</f>
        <v>60015</v>
      </c>
      <c r="G24" s="29"/>
      <c r="H24" s="29"/>
      <c r="I24" s="29"/>
      <c r="J24" s="29"/>
      <c r="K24" s="29"/>
    </row>
    <row r="25" spans="1:11" ht="11.45" customHeight="1">
      <c r="A25" s="34" t="s">
        <v>208</v>
      </c>
      <c r="B25" s="29">
        <f>(Önkormányzat!D433)</f>
        <v>623</v>
      </c>
      <c r="C25" s="29">
        <f>(Önkormányzat!E433)</f>
        <v>0</v>
      </c>
      <c r="D25" s="29">
        <f>(Önkormányzat!F433)</f>
        <v>623</v>
      </c>
      <c r="E25" s="29">
        <f>(Önkormányzat!G433)</f>
        <v>262</v>
      </c>
      <c r="F25" s="29">
        <f>(Önkormányzat!H433)</f>
        <v>623</v>
      </c>
      <c r="G25" s="29"/>
      <c r="H25" s="29"/>
      <c r="I25" s="29"/>
      <c r="J25" s="29"/>
      <c r="K25" s="29"/>
    </row>
    <row r="26" spans="1:11" ht="11.45" customHeight="1">
      <c r="A26" s="34" t="s">
        <v>2</v>
      </c>
      <c r="B26" s="29">
        <f>(Önkormányzat!D461+Önkormányzat!D468)</f>
        <v>13143</v>
      </c>
      <c r="C26" s="29">
        <f>(Önkormányzat!E461+Önkormányzat!E468)</f>
        <v>1734</v>
      </c>
      <c r="D26" s="29">
        <f>(Önkormányzat!F461+Önkormányzat!F468)</f>
        <v>14877</v>
      </c>
      <c r="E26" s="29">
        <f>(Önkormányzat!G461+Önkormányzat!G468)</f>
        <v>14939</v>
      </c>
      <c r="F26" s="29">
        <f>(Önkormányzat!H461+Önkormányzat!H468)</f>
        <v>9081</v>
      </c>
      <c r="G26" s="29">
        <f>(Önkormányzat!D475)</f>
        <v>0</v>
      </c>
      <c r="H26" s="29">
        <f>(Önkormányzat!E475)</f>
        <v>0</v>
      </c>
      <c r="I26" s="29">
        <f>(Önkormányzat!F475)</f>
        <v>0</v>
      </c>
      <c r="J26" s="29">
        <f>(Önkormányzat!G475)</f>
        <v>73</v>
      </c>
      <c r="K26" s="29">
        <f>(Önkormányzat!H475)</f>
        <v>0</v>
      </c>
    </row>
    <row r="27" spans="1:11" s="113" customFormat="1" ht="11.45" customHeight="1">
      <c r="A27" s="34" t="s">
        <v>449</v>
      </c>
      <c r="B27" s="29">
        <f>(Önkormányzat!D462+Önkormányzat!D486)</f>
        <v>41573</v>
      </c>
      <c r="C27" s="29">
        <f>(Önkormányzat!E462+Önkormányzat!E486)</f>
        <v>0</v>
      </c>
      <c r="D27" s="29">
        <f>(Önkormányzat!F462+Önkormányzat!F486)</f>
        <v>41573</v>
      </c>
      <c r="E27" s="29">
        <f>(Önkormányzat!G462+Önkormányzat!G486)</f>
        <v>42145</v>
      </c>
      <c r="F27" s="29">
        <f>(Önkormányzat!H462+Önkormányzat!H486)</f>
        <v>0</v>
      </c>
      <c r="G27" s="29"/>
      <c r="H27" s="29"/>
      <c r="I27" s="29"/>
      <c r="J27" s="29"/>
      <c r="K27" s="29"/>
    </row>
    <row r="28" spans="1:11" ht="11.45" customHeight="1">
      <c r="A28" s="34" t="s">
        <v>380</v>
      </c>
      <c r="B28" s="29"/>
      <c r="C28" s="29"/>
      <c r="D28" s="29"/>
      <c r="E28" s="29"/>
      <c r="F28" s="29"/>
      <c r="G28" s="29">
        <f>(Önkormányzat!D493)</f>
        <v>90</v>
      </c>
      <c r="H28" s="29">
        <f>(Önkormányzat!E493)</f>
        <v>0</v>
      </c>
      <c r="I28" s="29">
        <f>(Önkormányzat!F493)</f>
        <v>90</v>
      </c>
      <c r="J28" s="29">
        <f>(Önkormányzat!G493)</f>
        <v>5</v>
      </c>
      <c r="K28" s="29">
        <f>(Önkormányzat!H493)</f>
        <v>85</v>
      </c>
    </row>
    <row r="29" spans="1:11" ht="11.45" customHeight="1">
      <c r="A29" s="34" t="s">
        <v>209</v>
      </c>
      <c r="B29" s="29">
        <f>(Önkormányzat!D506)</f>
        <v>470</v>
      </c>
      <c r="C29" s="29">
        <f>(Önkormányzat!E506)</f>
        <v>0</v>
      </c>
      <c r="D29" s="29">
        <f>(Önkormányzat!F506)</f>
        <v>470</v>
      </c>
      <c r="E29" s="29">
        <f>(Önkormányzat!G506)</f>
        <v>435</v>
      </c>
      <c r="F29" s="29">
        <f>(Önkormányzat!H506)</f>
        <v>498</v>
      </c>
      <c r="G29" s="29"/>
      <c r="H29" s="29"/>
      <c r="I29" s="29"/>
      <c r="J29" s="29"/>
      <c r="K29" s="29"/>
    </row>
    <row r="30" spans="1:11" s="113" customFormat="1" ht="11.45" customHeight="1">
      <c r="A30" s="34" t="s">
        <v>445</v>
      </c>
      <c r="B30" s="29">
        <f>(Önkormányzat!D524)</f>
        <v>26981</v>
      </c>
      <c r="C30" s="29">
        <f>(Önkormányzat!E524)</f>
        <v>0</v>
      </c>
      <c r="D30" s="29">
        <f>(Önkormányzat!F524)</f>
        <v>26981</v>
      </c>
      <c r="E30" s="29">
        <f>(Önkormányzat!G524)</f>
        <v>0</v>
      </c>
      <c r="F30" s="29">
        <f>(Önkormányzat!H524)</f>
        <v>26981</v>
      </c>
      <c r="G30" s="29">
        <f>(Önkormányzat!D513)</f>
        <v>0</v>
      </c>
      <c r="H30" s="29">
        <f>(Önkormányzat!E513)</f>
        <v>0</v>
      </c>
      <c r="I30" s="29">
        <f>(Önkormányzat!F513)</f>
        <v>0</v>
      </c>
      <c r="J30" s="29">
        <f>(Önkormányzat!G513)</f>
        <v>0</v>
      </c>
      <c r="K30" s="29">
        <f>(Önkormányzat!H513)</f>
        <v>0</v>
      </c>
    </row>
    <row r="31" spans="1:11" ht="11.45" customHeight="1">
      <c r="A31" s="34" t="s">
        <v>210</v>
      </c>
      <c r="B31" s="29">
        <f>(Önkormányzat!D569)</f>
        <v>6899</v>
      </c>
      <c r="C31" s="29">
        <f>(Önkormányzat!E569)</f>
        <v>794</v>
      </c>
      <c r="D31" s="29">
        <f>(Önkormányzat!F569)</f>
        <v>7693</v>
      </c>
      <c r="E31" s="29">
        <f>(Önkormányzat!G569)</f>
        <v>7178</v>
      </c>
      <c r="F31" s="29">
        <f>(Önkormányzat!H569)</f>
        <v>9285</v>
      </c>
      <c r="G31" s="29">
        <f>(Önkormányzat!D575)</f>
        <v>4995</v>
      </c>
      <c r="H31" s="29">
        <f>(Önkormányzat!E575)</f>
        <v>618</v>
      </c>
      <c r="I31" s="29">
        <f>(Önkormányzat!F575)</f>
        <v>5613</v>
      </c>
      <c r="J31" s="29">
        <f>(Önkormányzat!G575)</f>
        <v>5606</v>
      </c>
      <c r="K31" s="29">
        <f>(Önkormányzat!H575)</f>
        <v>6552</v>
      </c>
    </row>
    <row r="32" spans="1:11" ht="11.45" customHeight="1">
      <c r="A32" s="34" t="s">
        <v>3</v>
      </c>
      <c r="B32" s="29">
        <f>(Önkormányzat!D584)</f>
        <v>4157</v>
      </c>
      <c r="C32" s="29">
        <f>(Önkormányzat!E584)</f>
        <v>0</v>
      </c>
      <c r="D32" s="29">
        <f>(Önkormányzat!F584)</f>
        <v>4157</v>
      </c>
      <c r="E32" s="29">
        <f>(Önkormányzat!G584)</f>
        <v>4118</v>
      </c>
      <c r="F32" s="29">
        <f>(Önkormányzat!H584)</f>
        <v>100</v>
      </c>
      <c r="G32" s="29">
        <f>(Önkormányzat!D591)</f>
        <v>0</v>
      </c>
      <c r="H32" s="29">
        <f>(Önkormányzat!E591)</f>
        <v>0</v>
      </c>
      <c r="I32" s="29">
        <f>(Önkormányzat!F591)</f>
        <v>0</v>
      </c>
      <c r="J32" s="29">
        <f>(Önkormányzat!G591)</f>
        <v>0</v>
      </c>
      <c r="K32" s="29">
        <f>(Önkormányzat!H591)</f>
        <v>2379</v>
      </c>
    </row>
    <row r="33" spans="1:11" ht="11.45" customHeight="1">
      <c r="A33" s="34" t="s">
        <v>297</v>
      </c>
      <c r="B33" s="29">
        <f>(Önkormányzat!D605)</f>
        <v>0</v>
      </c>
      <c r="C33" s="29">
        <f>(Önkormányzat!E605)</f>
        <v>224</v>
      </c>
      <c r="D33" s="29">
        <f>(Önkormányzat!F605)</f>
        <v>224</v>
      </c>
      <c r="E33" s="29">
        <f>(Önkormányzat!G605)</f>
        <v>191</v>
      </c>
      <c r="F33" s="29">
        <f>(Önkormányzat!H605)</f>
        <v>0</v>
      </c>
      <c r="G33" s="29">
        <f>(Önkormányzat!D598)</f>
        <v>0</v>
      </c>
      <c r="H33" s="29">
        <f>(Önkormányzat!E598)</f>
        <v>224</v>
      </c>
      <c r="I33" s="29">
        <f>(Önkormányzat!F598)</f>
        <v>224</v>
      </c>
      <c r="J33" s="29">
        <f>(Önkormányzat!G598)</f>
        <v>191</v>
      </c>
      <c r="K33" s="29">
        <f>(Önkormányzat!H598)</f>
        <v>0</v>
      </c>
    </row>
    <row r="34" spans="1:11" ht="20.25" customHeight="1">
      <c r="A34" s="34" t="s">
        <v>4</v>
      </c>
      <c r="B34" s="29">
        <f>(Önkormányzat!D630)</f>
        <v>5330</v>
      </c>
      <c r="C34" s="29">
        <f>(Önkormányzat!E630)</f>
        <v>1577</v>
      </c>
      <c r="D34" s="29">
        <f>(Önkormányzat!F630)</f>
        <v>6907</v>
      </c>
      <c r="E34" s="29">
        <f>(Önkormányzat!G630)</f>
        <v>5027</v>
      </c>
      <c r="F34" s="29">
        <f>(Önkormányzat!H630)</f>
        <v>4560</v>
      </c>
      <c r="G34" s="29"/>
      <c r="H34" s="29"/>
      <c r="I34" s="29"/>
      <c r="J34" s="29"/>
      <c r="K34" s="29"/>
    </row>
    <row r="35" spans="1:11" ht="21" customHeight="1">
      <c r="A35" s="34" t="s">
        <v>5</v>
      </c>
      <c r="B35" s="29">
        <f>(Önkormányzat!D657)</f>
        <v>7925</v>
      </c>
      <c r="C35" s="29">
        <f>(Önkormányzat!E657)</f>
        <v>50</v>
      </c>
      <c r="D35" s="29">
        <f>(Önkormányzat!F657)</f>
        <v>7975</v>
      </c>
      <c r="E35" s="29">
        <f>(Önkormányzat!G657)</f>
        <v>6815</v>
      </c>
      <c r="F35" s="29">
        <f>(Önkormányzat!H657)</f>
        <v>7030</v>
      </c>
      <c r="G35" s="29"/>
      <c r="H35" s="29"/>
      <c r="I35" s="29"/>
      <c r="J35" s="29"/>
      <c r="K35" s="29"/>
    </row>
    <row r="36" spans="1:11" s="113" customFormat="1" ht="11.45" customHeight="1">
      <c r="A36" s="34" t="s">
        <v>290</v>
      </c>
      <c r="B36" s="29">
        <f>(Önkormányzat!D668)</f>
        <v>1441</v>
      </c>
      <c r="C36" s="29">
        <f>(Önkormányzat!E668)</f>
        <v>-270</v>
      </c>
      <c r="D36" s="29">
        <f>(Önkormányzat!F668)</f>
        <v>1171</v>
      </c>
      <c r="E36" s="29">
        <f>(Önkormányzat!G668)</f>
        <v>1161</v>
      </c>
      <c r="F36" s="29">
        <f>(Önkormányzat!H668)</f>
        <v>0</v>
      </c>
      <c r="G36" s="29">
        <f>(Önkormányzat!D675)</f>
        <v>180</v>
      </c>
      <c r="H36" s="29">
        <f>(Önkormányzat!E675)</f>
        <v>0</v>
      </c>
      <c r="I36" s="29">
        <f>(Önkormányzat!F675)</f>
        <v>180</v>
      </c>
      <c r="J36" s="29">
        <f>(Önkormányzat!G675)</f>
        <v>179</v>
      </c>
      <c r="K36" s="29">
        <f>(Önkormányzat!H675)</f>
        <v>0</v>
      </c>
    </row>
    <row r="37" spans="1:11" s="113" customFormat="1" ht="11.45" customHeight="1">
      <c r="A37" s="34" t="s">
        <v>290</v>
      </c>
      <c r="B37" s="29">
        <f>(Önkormányzat!D689)</f>
        <v>4027</v>
      </c>
      <c r="C37" s="29">
        <f>(Önkormányzat!E689)</f>
        <v>115</v>
      </c>
      <c r="D37" s="29">
        <f>(Önkormányzat!F689)</f>
        <v>4142</v>
      </c>
      <c r="E37" s="29">
        <f>(Önkormányzat!G689)</f>
        <v>4738</v>
      </c>
      <c r="F37" s="29">
        <f>(Önkormányzat!H689)</f>
        <v>1419</v>
      </c>
      <c r="G37" s="29">
        <f>(Önkormányzat!D695)</f>
        <v>3624</v>
      </c>
      <c r="H37" s="29">
        <f>(Önkormányzat!E695)</f>
        <v>447</v>
      </c>
      <c r="I37" s="29">
        <f>(Önkormányzat!F695)</f>
        <v>4071</v>
      </c>
      <c r="J37" s="29">
        <f>(Önkormányzat!G695)</f>
        <v>4485</v>
      </c>
      <c r="K37" s="29">
        <f>(Önkormányzat!H695)</f>
        <v>1339</v>
      </c>
    </row>
    <row r="38" spans="1:11" ht="11.45" customHeight="1">
      <c r="A38" s="34" t="s">
        <v>211</v>
      </c>
      <c r="B38" s="29">
        <f>(Önkormányzat!D733)</f>
        <v>9307</v>
      </c>
      <c r="C38" s="29">
        <f>(Önkormányzat!E733)</f>
        <v>0</v>
      </c>
      <c r="D38" s="29">
        <f>(Önkormányzat!F733)</f>
        <v>9307</v>
      </c>
      <c r="E38" s="29">
        <f>(Önkormányzat!G733)</f>
        <v>6579</v>
      </c>
      <c r="F38" s="29">
        <f>(Önkormányzat!H733)</f>
        <v>20182</v>
      </c>
      <c r="G38" s="29"/>
      <c r="H38" s="29"/>
      <c r="I38" s="29"/>
      <c r="J38" s="29"/>
      <c r="K38" s="29"/>
    </row>
    <row r="39" spans="1:11" ht="12.6" customHeight="1">
      <c r="A39" s="34" t="s">
        <v>212</v>
      </c>
      <c r="B39" s="29">
        <f>(Önkormányzat!D747)</f>
        <v>5434</v>
      </c>
      <c r="C39" s="29">
        <f>(Önkormányzat!E747)</f>
        <v>600</v>
      </c>
      <c r="D39" s="29">
        <f>(Önkormányzat!F747)</f>
        <v>6034</v>
      </c>
      <c r="E39" s="29">
        <f>(Önkormányzat!G747)</f>
        <v>5960</v>
      </c>
      <c r="F39" s="29">
        <f>(Önkormányzat!H747)</f>
        <v>5234</v>
      </c>
      <c r="G39" s="29"/>
      <c r="H39" s="29"/>
      <c r="I39" s="29"/>
      <c r="J39" s="29"/>
      <c r="K39" s="29"/>
    </row>
    <row r="40" spans="1:11" ht="20.25" customHeight="1">
      <c r="A40" s="34" t="s">
        <v>248</v>
      </c>
      <c r="B40" s="29"/>
      <c r="C40" s="29"/>
      <c r="D40" s="29"/>
      <c r="E40" s="29"/>
      <c r="F40" s="29"/>
      <c r="G40" s="29">
        <f>(Önkormányzat!D756)</f>
        <v>51</v>
      </c>
      <c r="H40" s="29">
        <f>(Önkormányzat!E756)</f>
        <v>0</v>
      </c>
      <c r="I40" s="29">
        <f>(Önkormányzat!F756)</f>
        <v>51</v>
      </c>
      <c r="J40" s="29">
        <f>(Önkormányzat!G756)</f>
        <v>100</v>
      </c>
      <c r="K40" s="29">
        <f>(Önkormányzat!H756)</f>
        <v>1624</v>
      </c>
    </row>
    <row r="41" spans="1:11" ht="20.25" customHeight="1">
      <c r="A41" s="34" t="s">
        <v>249</v>
      </c>
      <c r="B41" s="29"/>
      <c r="C41" s="29"/>
      <c r="D41" s="29"/>
      <c r="E41" s="29"/>
      <c r="F41" s="29"/>
      <c r="G41" s="29">
        <f>(Önkormányzat!D766)</f>
        <v>159</v>
      </c>
      <c r="H41" s="29">
        <f>(Önkormányzat!E766)</f>
        <v>0</v>
      </c>
      <c r="I41" s="29">
        <f>(Önkormányzat!F766)</f>
        <v>159</v>
      </c>
      <c r="J41" s="29">
        <f>(Önkormányzat!G766)</f>
        <v>477</v>
      </c>
      <c r="K41" s="29">
        <f>(Önkormányzat!H766)</f>
        <v>216</v>
      </c>
    </row>
    <row r="42" spans="1:11" ht="21.75" customHeight="1">
      <c r="A42" s="34" t="s">
        <v>250</v>
      </c>
      <c r="B42" s="29">
        <f>(Önkormányzat!D776)</f>
        <v>338</v>
      </c>
      <c r="C42" s="29">
        <f>(Önkormányzat!E776)</f>
        <v>0</v>
      </c>
      <c r="D42" s="29">
        <f>(Önkormányzat!F776)</f>
        <v>338</v>
      </c>
      <c r="E42" s="29">
        <f>(Önkormányzat!G776)</f>
        <v>60</v>
      </c>
      <c r="F42" s="29">
        <f>(Önkormányzat!H776)</f>
        <v>273</v>
      </c>
      <c r="G42" s="29"/>
      <c r="H42" s="29"/>
      <c r="I42" s="29"/>
      <c r="J42" s="29"/>
      <c r="K42" s="29"/>
    </row>
    <row r="43" spans="1:11" ht="12.6" customHeight="1">
      <c r="A43" s="34" t="s">
        <v>251</v>
      </c>
      <c r="B43" s="29">
        <f>(Önkormányzat!D834)</f>
        <v>12093</v>
      </c>
      <c r="C43" s="29">
        <f>(Önkormányzat!E834)</f>
        <v>1126</v>
      </c>
      <c r="D43" s="29">
        <f>(Önkormányzat!F834)</f>
        <v>13219</v>
      </c>
      <c r="E43" s="29">
        <f>(Önkormányzat!G834)</f>
        <v>10993</v>
      </c>
      <c r="F43" s="29">
        <f>(Önkormányzat!H834)</f>
        <v>14143</v>
      </c>
      <c r="G43" s="29"/>
      <c r="H43" s="29"/>
      <c r="I43" s="29"/>
      <c r="J43" s="29"/>
      <c r="K43" s="29"/>
    </row>
    <row r="44" spans="1:11" s="113" customFormat="1" ht="12.6" customHeight="1">
      <c r="A44" s="34" t="s">
        <v>467</v>
      </c>
      <c r="B44" s="29">
        <f>(Önkormányzat!D845)</f>
        <v>0</v>
      </c>
      <c r="C44" s="29">
        <f>(Önkormányzat!E845)</f>
        <v>0</v>
      </c>
      <c r="D44" s="29">
        <f>(Önkormányzat!F845)</f>
        <v>0</v>
      </c>
      <c r="E44" s="29">
        <f>(Önkormányzat!G845)</f>
        <v>0</v>
      </c>
      <c r="F44" s="29">
        <f>(Önkormányzat!H845)</f>
        <v>0</v>
      </c>
      <c r="G44" s="29"/>
      <c r="H44" s="29"/>
      <c r="I44" s="29"/>
      <c r="J44" s="29"/>
      <c r="K44" s="29"/>
    </row>
    <row r="45" spans="1:11" s="27" customFormat="1" ht="22.5" customHeight="1">
      <c r="A45" s="31" t="s">
        <v>10</v>
      </c>
      <c r="B45" s="30">
        <f t="shared" ref="B45:D45" si="0">SUM(B5:B44)</f>
        <v>373488</v>
      </c>
      <c r="C45" s="30">
        <f t="shared" si="0"/>
        <v>93470</v>
      </c>
      <c r="D45" s="30">
        <f t="shared" si="0"/>
        <v>466958</v>
      </c>
      <c r="E45" s="30">
        <f>SUM(E5:E44)</f>
        <v>347791</v>
      </c>
      <c r="F45" s="30">
        <f>SUM(F5:F44)</f>
        <v>470554</v>
      </c>
      <c r="G45" s="30">
        <f t="shared" ref="G45:I45" si="1">SUM(G5:G44)</f>
        <v>373488</v>
      </c>
      <c r="H45" s="30">
        <f t="shared" si="1"/>
        <v>93470</v>
      </c>
      <c r="I45" s="30">
        <f t="shared" si="1"/>
        <v>466958</v>
      </c>
      <c r="J45" s="30">
        <f>SUM(J5:J44)</f>
        <v>451674</v>
      </c>
      <c r="K45" s="30">
        <f>SUM(K5:K44)</f>
        <v>470554</v>
      </c>
    </row>
    <row r="46" spans="1:11"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spans="1:11" s="147" customFormat="1">
      <c r="A47" s="145" t="s">
        <v>681</v>
      </c>
      <c r="B47" s="146"/>
      <c r="C47" s="146"/>
      <c r="D47" s="146"/>
      <c r="E47" s="146"/>
      <c r="F47" s="146"/>
      <c r="G47" s="146"/>
      <c r="H47" s="146"/>
      <c r="I47" s="146"/>
      <c r="J47" s="146">
        <f>J45-E45</f>
        <v>103883</v>
      </c>
      <c r="K47" s="146">
        <f>K45-F45</f>
        <v>0</v>
      </c>
    </row>
    <row r="48" spans="1:11"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2:11"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spans="2:11">
      <c r="B50" s="28"/>
      <c r="C50" s="28"/>
      <c r="D50" s="28"/>
      <c r="E50" s="28"/>
      <c r="F50" s="28"/>
      <c r="G50" s="28"/>
      <c r="H50" s="28"/>
      <c r="I50" s="28"/>
      <c r="J50" s="28"/>
      <c r="K50" s="28"/>
    </row>
  </sheetData>
  <mergeCells count="4">
    <mergeCell ref="B3:F3"/>
    <mergeCell ref="G3:K3"/>
    <mergeCell ref="A1:K1"/>
    <mergeCell ref="A2:K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&amp;CBalatonberény Önkormányzat 2020.évi előzetes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62"/>
  <sheetViews>
    <sheetView zoomScaleNormal="100" workbookViewId="0">
      <selection activeCell="A4" sqref="A4"/>
    </sheetView>
  </sheetViews>
  <sheetFormatPr defaultRowHeight="11.25"/>
  <cols>
    <col min="1" max="1" width="2.85546875" style="88" customWidth="1"/>
    <col min="2" max="2" width="47" style="88" customWidth="1"/>
    <col min="3" max="7" width="12.5703125" style="88" customWidth="1"/>
    <col min="8" max="16384" width="9.140625" style="88"/>
  </cols>
  <sheetData>
    <row r="1" spans="1:7">
      <c r="A1" s="95"/>
      <c r="B1" s="96"/>
      <c r="C1" s="97"/>
      <c r="D1" s="97"/>
      <c r="E1" s="97"/>
      <c r="F1" s="97"/>
      <c r="G1" s="97"/>
    </row>
    <row r="2" spans="1:7">
      <c r="A2" s="150" t="s">
        <v>201</v>
      </c>
      <c r="B2" s="150"/>
      <c r="C2" s="150"/>
      <c r="D2" s="150"/>
      <c r="E2" s="150"/>
      <c r="F2" s="150"/>
      <c r="G2" s="150"/>
    </row>
    <row r="3" spans="1:7">
      <c r="A3" s="151" t="s">
        <v>664</v>
      </c>
      <c r="B3" s="151"/>
      <c r="C3" s="151"/>
      <c r="D3" s="151"/>
      <c r="E3" s="151"/>
      <c r="F3" s="151"/>
      <c r="G3" s="151"/>
    </row>
    <row r="4" spans="1:7" ht="12.75" customHeight="1">
      <c r="A4" s="115"/>
      <c r="B4" s="115"/>
      <c r="C4" s="115"/>
      <c r="D4" s="115"/>
      <c r="E4" s="115"/>
      <c r="F4" s="115"/>
      <c r="G4" s="115"/>
    </row>
    <row r="5" spans="1:7" s="36" customFormat="1" ht="32.25" customHeight="1">
      <c r="A5" s="39"/>
      <c r="B5" s="40"/>
      <c r="C5" s="41" t="s">
        <v>608</v>
      </c>
      <c r="D5" s="41" t="s">
        <v>609</v>
      </c>
      <c r="E5" s="41" t="s">
        <v>610</v>
      </c>
      <c r="F5" s="41" t="s">
        <v>611</v>
      </c>
      <c r="G5" s="41" t="s">
        <v>664</v>
      </c>
    </row>
    <row r="6" spans="1:7">
      <c r="A6" s="95"/>
      <c r="B6" s="98" t="s">
        <v>13</v>
      </c>
      <c r="C6" s="97"/>
      <c r="D6" s="97"/>
      <c r="E6" s="97"/>
      <c r="F6" s="97"/>
      <c r="G6" s="97"/>
    </row>
    <row r="7" spans="1:7">
      <c r="A7" s="99">
        <v>1</v>
      </c>
      <c r="B7" s="7" t="s">
        <v>14</v>
      </c>
      <c r="C7" s="9">
        <f>(Önkormányzat!D879)</f>
        <v>30208</v>
      </c>
      <c r="D7" s="9">
        <f>(Önkormányzat!E879)</f>
        <v>3926</v>
      </c>
      <c r="E7" s="9">
        <f>(Önkormányzat!F879)</f>
        <v>34134</v>
      </c>
      <c r="F7" s="9">
        <f>(Önkormányzat!G879)</f>
        <v>31877</v>
      </c>
      <c r="G7" s="9">
        <f>(Önkormányzat!H879)</f>
        <v>32751</v>
      </c>
    </row>
    <row r="8" spans="1:7">
      <c r="A8" s="99">
        <v>2</v>
      </c>
      <c r="B8" s="7" t="s">
        <v>15</v>
      </c>
      <c r="C8" s="9">
        <f>(Önkormányzat!D880)</f>
        <v>5754</v>
      </c>
      <c r="D8" s="9">
        <f>(Önkormányzat!E880)</f>
        <v>690</v>
      </c>
      <c r="E8" s="9">
        <f>(Önkormányzat!F880)</f>
        <v>6444</v>
      </c>
      <c r="F8" s="9">
        <f>(Önkormányzat!G880)</f>
        <v>5538</v>
      </c>
      <c r="G8" s="9">
        <f>(Önkormányzat!H880)</f>
        <v>5798</v>
      </c>
    </row>
    <row r="9" spans="1:7">
      <c r="A9" s="99">
        <v>3</v>
      </c>
      <c r="B9" s="7" t="s">
        <v>16</v>
      </c>
      <c r="C9" s="9">
        <f>(Önkormányzat!D881)</f>
        <v>69569</v>
      </c>
      <c r="D9" s="9">
        <f>(Önkormányzat!E881)</f>
        <v>34367</v>
      </c>
      <c r="E9" s="9">
        <f>(Önkormányzat!F881)</f>
        <v>103936</v>
      </c>
      <c r="F9" s="9">
        <f>(Önkormányzat!G881)</f>
        <v>78826</v>
      </c>
      <c r="G9" s="9">
        <f>(Önkormányzat!H881)</f>
        <v>87622</v>
      </c>
    </row>
    <row r="10" spans="1:7">
      <c r="A10" s="99">
        <v>4</v>
      </c>
      <c r="B10" s="7" t="s">
        <v>107</v>
      </c>
      <c r="C10" s="9">
        <f>(Önkormányzat!D882)</f>
        <v>38004</v>
      </c>
      <c r="D10" s="9">
        <f>(Önkormányzat!E882)</f>
        <v>-974</v>
      </c>
      <c r="E10" s="9">
        <f>(Önkormányzat!F882)</f>
        <v>37030</v>
      </c>
      <c r="F10" s="9">
        <f>(Önkormányzat!G882)</f>
        <v>36632</v>
      </c>
      <c r="G10" s="9">
        <f>(Önkormányzat!H882)</f>
        <v>32982</v>
      </c>
    </row>
    <row r="11" spans="1:7">
      <c r="A11" s="99">
        <v>5</v>
      </c>
      <c r="B11" s="7" t="s">
        <v>108</v>
      </c>
      <c r="C11" s="9">
        <f>(Önkormányzat!D883)</f>
        <v>68162</v>
      </c>
      <c r="D11" s="9">
        <f>(Önkormányzat!E883)</f>
        <v>13217</v>
      </c>
      <c r="E11" s="9">
        <f>(Önkormányzat!F883)</f>
        <v>81379</v>
      </c>
      <c r="F11" s="9">
        <f>(Önkormányzat!G883)</f>
        <v>79719</v>
      </c>
      <c r="G11" s="9">
        <f>(Önkormányzat!H883)</f>
        <v>71200</v>
      </c>
    </row>
    <row r="12" spans="1:7">
      <c r="A12" s="99">
        <v>6</v>
      </c>
      <c r="B12" s="7" t="s">
        <v>96</v>
      </c>
      <c r="C12" s="9">
        <f>(Önkormányzat!D884)</f>
        <v>0</v>
      </c>
      <c r="D12" s="9">
        <f>(Önkormányzat!E884)</f>
        <v>0</v>
      </c>
      <c r="E12" s="9">
        <f>(Önkormányzat!F884)</f>
        <v>0</v>
      </c>
      <c r="F12" s="9">
        <f>(Önkormányzat!G884)</f>
        <v>0</v>
      </c>
      <c r="G12" s="9">
        <f>(Önkormányzat!H884)</f>
        <v>0</v>
      </c>
    </row>
    <row r="13" spans="1:7">
      <c r="A13" s="99">
        <v>7</v>
      </c>
      <c r="B13" s="7" t="s">
        <v>17</v>
      </c>
      <c r="C13" s="9">
        <f>(Önkormányzat!D885)</f>
        <v>5250</v>
      </c>
      <c r="D13" s="9">
        <f>(Önkormányzat!E885)</f>
        <v>184</v>
      </c>
      <c r="E13" s="9">
        <f>(Önkormányzat!F885)</f>
        <v>5434</v>
      </c>
      <c r="F13" s="9">
        <f>(Önkormányzat!G885)</f>
        <v>3081</v>
      </c>
      <c r="G13" s="9">
        <f>(Önkormányzat!H885)</f>
        <v>4760</v>
      </c>
    </row>
    <row r="14" spans="1:7">
      <c r="A14" s="99">
        <v>8</v>
      </c>
      <c r="B14" s="7" t="s">
        <v>18</v>
      </c>
      <c r="C14" s="9"/>
      <c r="D14" s="9"/>
      <c r="E14" s="9"/>
      <c r="F14" s="9"/>
      <c r="G14" s="9"/>
    </row>
    <row r="15" spans="1:7">
      <c r="A15" s="99">
        <v>9</v>
      </c>
      <c r="B15" s="7" t="s">
        <v>19</v>
      </c>
      <c r="C15" s="9">
        <f>(Önkormányzat!D886)</f>
        <v>3300</v>
      </c>
      <c r="D15" s="9">
        <f>(Önkormányzat!E886)</f>
        <v>1772</v>
      </c>
      <c r="E15" s="9">
        <f>(Önkormányzat!F886)</f>
        <v>5072</v>
      </c>
      <c r="F15" s="9">
        <f>(Önkormányzat!G886)</f>
        <v>0</v>
      </c>
      <c r="G15" s="9">
        <f>(Önkormányzat!H886)</f>
        <v>3300</v>
      </c>
    </row>
    <row r="16" spans="1:7">
      <c r="A16" s="99">
        <v>10</v>
      </c>
      <c r="B16" s="15" t="s">
        <v>332</v>
      </c>
      <c r="C16" s="9">
        <f>(Önkormányzat!D887)</f>
        <v>12727</v>
      </c>
      <c r="D16" s="9">
        <f>(Önkormányzat!E887)</f>
        <v>0</v>
      </c>
      <c r="E16" s="9">
        <f>(Önkormányzat!F887)</f>
        <v>12727</v>
      </c>
      <c r="F16" s="9">
        <f>(Önkormányzat!G887)</f>
        <v>8168</v>
      </c>
      <c r="G16" s="9">
        <f>(Önkormányzat!H887)</f>
        <v>8313</v>
      </c>
    </row>
    <row r="17" spans="1:7" s="102" customFormat="1">
      <c r="A17" s="100">
        <v>11</v>
      </c>
      <c r="B17" s="101" t="s">
        <v>113</v>
      </c>
      <c r="C17" s="94">
        <f t="shared" ref="C17:E17" si="0">SUM(C7:C16)</f>
        <v>232974</v>
      </c>
      <c r="D17" s="94">
        <f t="shared" si="0"/>
        <v>53182</v>
      </c>
      <c r="E17" s="94">
        <f t="shared" si="0"/>
        <v>286156</v>
      </c>
      <c r="F17" s="94">
        <f t="shared" ref="F17:G17" si="1">SUM(F7:F16)</f>
        <v>243841</v>
      </c>
      <c r="G17" s="94">
        <f t="shared" si="1"/>
        <v>246726</v>
      </c>
    </row>
    <row r="18" spans="1:7">
      <c r="A18" s="99">
        <v>12</v>
      </c>
      <c r="B18" s="7" t="s">
        <v>21</v>
      </c>
      <c r="C18" s="9">
        <f>(Önkormányzat!D890)</f>
        <v>111350</v>
      </c>
      <c r="D18" s="9">
        <f>(Önkormányzat!E890)</f>
        <v>-10157</v>
      </c>
      <c r="E18" s="9">
        <f>(Önkormányzat!F890)</f>
        <v>101193</v>
      </c>
      <c r="F18" s="9">
        <f>(Önkormányzat!G890)</f>
        <v>72625</v>
      </c>
      <c r="G18" s="9">
        <f>(Önkormányzat!H890)</f>
        <v>33048</v>
      </c>
    </row>
    <row r="19" spans="1:7">
      <c r="A19" s="99">
        <v>13</v>
      </c>
      <c r="B19" s="7" t="s">
        <v>22</v>
      </c>
      <c r="C19" s="9">
        <f>(Önkormányzat!D891)</f>
        <v>6901</v>
      </c>
      <c r="D19" s="9">
        <f>(Önkormányzat!E891)</f>
        <v>21448</v>
      </c>
      <c r="E19" s="9">
        <f>(Önkormányzat!F891)</f>
        <v>28349</v>
      </c>
      <c r="F19" s="9">
        <f>(Önkormányzat!G891)</f>
        <v>31325</v>
      </c>
      <c r="G19" s="9">
        <f>(Önkormányzat!H891)</f>
        <v>134065</v>
      </c>
    </row>
    <row r="20" spans="1:7">
      <c r="A20" s="99">
        <v>14</v>
      </c>
      <c r="B20" s="7" t="s">
        <v>105</v>
      </c>
      <c r="C20" s="9">
        <f>(Önkormányzat!D892)</f>
        <v>0</v>
      </c>
      <c r="D20" s="9">
        <f>(Önkormányzat!E892)</f>
        <v>0</v>
      </c>
      <c r="E20" s="9">
        <f>(Önkormányzat!F892)</f>
        <v>0</v>
      </c>
      <c r="F20" s="9">
        <f>(Önkormányzat!G892)</f>
        <v>0</v>
      </c>
      <c r="G20" s="9">
        <f>(Önkormányzat!H892)</f>
        <v>0</v>
      </c>
    </row>
    <row r="21" spans="1:7">
      <c r="A21" s="99">
        <v>15</v>
      </c>
      <c r="B21" s="7" t="s">
        <v>106</v>
      </c>
      <c r="C21" s="9">
        <f>(Önkormányzat!D893)</f>
        <v>0</v>
      </c>
      <c r="D21" s="9">
        <f>(Önkormányzat!E893)</f>
        <v>0</v>
      </c>
      <c r="E21" s="9">
        <f>(Önkormányzat!F893)</f>
        <v>0</v>
      </c>
      <c r="F21" s="9">
        <f>(Önkormányzat!G893)</f>
        <v>0</v>
      </c>
      <c r="G21" s="9">
        <f>(Önkormányzat!H893)</f>
        <v>0</v>
      </c>
    </row>
    <row r="22" spans="1:7">
      <c r="A22" s="99">
        <v>16</v>
      </c>
      <c r="B22" s="7" t="s">
        <v>23</v>
      </c>
      <c r="C22" s="9">
        <f>(Önkormányzat!D894)</f>
        <v>22263</v>
      </c>
      <c r="D22" s="9">
        <f>(Önkormányzat!E894)</f>
        <v>28997</v>
      </c>
      <c r="E22" s="9">
        <f>(Önkormányzat!F894)</f>
        <v>51260</v>
      </c>
      <c r="F22" s="9">
        <f>(Önkormányzat!G894)</f>
        <v>0</v>
      </c>
      <c r="G22" s="9">
        <f>(Önkormányzat!H894)</f>
        <v>56715</v>
      </c>
    </row>
    <row r="23" spans="1:7" s="102" customFormat="1">
      <c r="A23" s="100">
        <v>17</v>
      </c>
      <c r="B23" s="101" t="s">
        <v>114</v>
      </c>
      <c r="C23" s="94">
        <f t="shared" ref="C23:E23" si="2">SUM(C18:C22)</f>
        <v>140514</v>
      </c>
      <c r="D23" s="94">
        <f t="shared" si="2"/>
        <v>40288</v>
      </c>
      <c r="E23" s="94">
        <f t="shared" si="2"/>
        <v>180802</v>
      </c>
      <c r="F23" s="94">
        <f t="shared" ref="F23:G23" si="3">SUM(F18:F22)</f>
        <v>103950</v>
      </c>
      <c r="G23" s="94">
        <f t="shared" si="3"/>
        <v>223828</v>
      </c>
    </row>
    <row r="24" spans="1:7">
      <c r="A24" s="99">
        <v>18</v>
      </c>
      <c r="B24" s="7" t="s">
        <v>24</v>
      </c>
      <c r="C24" s="9">
        <f>(Önkormányzat!D895)</f>
        <v>0</v>
      </c>
      <c r="D24" s="9">
        <f>(Önkormányzat!E895)</f>
        <v>0</v>
      </c>
      <c r="E24" s="9">
        <f>(Önkormányzat!F895)</f>
        <v>0</v>
      </c>
      <c r="F24" s="9">
        <f>(Önkormányzat!G895)</f>
        <v>0</v>
      </c>
      <c r="G24" s="9">
        <f>(Önkormányzat!H895)</f>
        <v>0</v>
      </c>
    </row>
    <row r="25" spans="1:7">
      <c r="A25" s="99">
        <v>19</v>
      </c>
      <c r="B25" s="7" t="s">
        <v>25</v>
      </c>
      <c r="C25" s="9">
        <f>(Önkormányzat!D896)</f>
        <v>0</v>
      </c>
      <c r="D25" s="9">
        <f>(Önkormányzat!E896)</f>
        <v>0</v>
      </c>
      <c r="E25" s="9">
        <f>(Önkormányzat!F896)</f>
        <v>0</v>
      </c>
      <c r="F25" s="9">
        <f>(Önkormányzat!G896)</f>
        <v>0</v>
      </c>
      <c r="G25" s="9">
        <f>(Önkormányzat!H896)</f>
        <v>0</v>
      </c>
    </row>
    <row r="26" spans="1:7">
      <c r="A26" s="99">
        <v>20</v>
      </c>
      <c r="B26" s="7" t="s">
        <v>20</v>
      </c>
      <c r="C26" s="9">
        <f>(Önkormányzat!D898)</f>
        <v>0</v>
      </c>
      <c r="D26" s="9">
        <f>(Önkormányzat!E898)</f>
        <v>0</v>
      </c>
      <c r="E26" s="9">
        <f>(Önkormányzat!F898)</f>
        <v>0</v>
      </c>
      <c r="F26" s="9">
        <f>(Önkormányzat!G898)</f>
        <v>0</v>
      </c>
      <c r="G26" s="9">
        <f>(Önkormányzat!H898)</f>
        <v>0</v>
      </c>
    </row>
    <row r="27" spans="1:7" s="102" customFormat="1">
      <c r="A27" s="100">
        <v>21</v>
      </c>
      <c r="B27" s="101" t="s">
        <v>115</v>
      </c>
      <c r="C27" s="94">
        <f>(Önkormányzat!D899)</f>
        <v>373488</v>
      </c>
      <c r="D27" s="94">
        <f>(Önkormányzat!E899)</f>
        <v>93470</v>
      </c>
      <c r="E27" s="94">
        <f>(Önkormányzat!F899)</f>
        <v>466958</v>
      </c>
      <c r="F27" s="94">
        <f>(Önkormányzat!G899)</f>
        <v>347791</v>
      </c>
      <c r="G27" s="94">
        <f>(Önkormányzat!H899)</f>
        <v>470554</v>
      </c>
    </row>
    <row r="28" spans="1:7" s="106" customFormat="1">
      <c r="A28" s="103"/>
      <c r="B28" s="104"/>
      <c r="C28" s="105"/>
      <c r="D28" s="105"/>
      <c r="E28" s="105"/>
      <c r="F28" s="105"/>
      <c r="G28" s="105"/>
    </row>
    <row r="29" spans="1:7">
      <c r="A29" s="95"/>
      <c r="B29" s="98" t="s">
        <v>26</v>
      </c>
      <c r="C29" s="97"/>
      <c r="D29" s="97"/>
      <c r="E29" s="97"/>
      <c r="F29" s="97"/>
      <c r="G29" s="97"/>
    </row>
    <row r="30" spans="1:7">
      <c r="A30" s="99">
        <v>1</v>
      </c>
      <c r="B30" s="7" t="s">
        <v>27</v>
      </c>
      <c r="C30" s="9">
        <f>(Önkormányzat!D901)</f>
        <v>14396</v>
      </c>
      <c r="D30" s="9">
        <f>(Önkormányzat!E901)</f>
        <v>11530</v>
      </c>
      <c r="E30" s="9">
        <f>(Önkormányzat!F901)</f>
        <v>25926</v>
      </c>
      <c r="F30" s="9">
        <f>(Önkormányzat!G901)</f>
        <v>26522</v>
      </c>
      <c r="G30" s="9">
        <f>(Önkormányzat!H901)</f>
        <v>15891</v>
      </c>
    </row>
    <row r="31" spans="1:7">
      <c r="A31" s="99">
        <v>2</v>
      </c>
      <c r="B31" s="7" t="s">
        <v>28</v>
      </c>
      <c r="C31" s="9">
        <f>(Önkormányzat!D902)</f>
        <v>48000</v>
      </c>
      <c r="D31" s="9">
        <f>(Önkormányzat!E902)</f>
        <v>0</v>
      </c>
      <c r="E31" s="9">
        <f>(Önkormányzat!F902)</f>
        <v>48000</v>
      </c>
      <c r="F31" s="9">
        <f>(Önkormányzat!G902)</f>
        <v>28627</v>
      </c>
      <c r="G31" s="9">
        <f>(Önkormányzat!H902)</f>
        <v>40000</v>
      </c>
    </row>
    <row r="32" spans="1:7">
      <c r="A32" s="99">
        <v>3</v>
      </c>
      <c r="B32" s="7" t="s">
        <v>72</v>
      </c>
      <c r="C32" s="9">
        <f>(Önkormányzat!D903)</f>
        <v>22000</v>
      </c>
      <c r="D32" s="9">
        <f>(Önkormányzat!E903)</f>
        <v>0</v>
      </c>
      <c r="E32" s="9">
        <f>(Önkormányzat!F903)</f>
        <v>22000</v>
      </c>
      <c r="F32" s="9">
        <f>(Önkormányzat!G903)</f>
        <v>21351</v>
      </c>
      <c r="G32" s="9">
        <f>(Önkormányzat!H903)</f>
        <v>22000</v>
      </c>
    </row>
    <row r="33" spans="1:7">
      <c r="A33" s="99">
        <v>4</v>
      </c>
      <c r="B33" s="7" t="s">
        <v>203</v>
      </c>
      <c r="C33" s="9">
        <f>(Önkormányzat!D904)</f>
        <v>5700</v>
      </c>
      <c r="D33" s="9">
        <f>(Önkormányzat!E904)</f>
        <v>0</v>
      </c>
      <c r="E33" s="9">
        <f>(Önkormányzat!F904)</f>
        <v>5700</v>
      </c>
      <c r="F33" s="9">
        <f>(Önkormányzat!G904)</f>
        <v>6091</v>
      </c>
      <c r="G33" s="9">
        <f>(Önkormányzat!H904)</f>
        <v>5700</v>
      </c>
    </row>
    <row r="34" spans="1:7">
      <c r="A34" s="99">
        <v>5</v>
      </c>
      <c r="B34" s="7" t="s">
        <v>73</v>
      </c>
      <c r="C34" s="9">
        <f>(Önkormányzat!D905)</f>
        <v>14000</v>
      </c>
      <c r="D34" s="9">
        <f>(Önkormányzat!E905)</f>
        <v>0</v>
      </c>
      <c r="E34" s="9">
        <f>(Önkormányzat!F905)</f>
        <v>14000</v>
      </c>
      <c r="F34" s="9">
        <f>(Önkormányzat!G905)</f>
        <v>18650</v>
      </c>
      <c r="G34" s="9">
        <f>(Önkormányzat!H905)</f>
        <v>16000</v>
      </c>
    </row>
    <row r="35" spans="1:7">
      <c r="A35" s="99">
        <v>6</v>
      </c>
      <c r="B35" s="7" t="s">
        <v>74</v>
      </c>
      <c r="C35" s="9">
        <f>(Önkormányzat!D906)</f>
        <v>13000</v>
      </c>
      <c r="D35" s="9">
        <f>(Önkormányzat!E906)</f>
        <v>0</v>
      </c>
      <c r="E35" s="9">
        <f>(Önkormányzat!F906)</f>
        <v>13000</v>
      </c>
      <c r="F35" s="9">
        <f>(Önkormányzat!G906)</f>
        <v>29170</v>
      </c>
      <c r="G35" s="9">
        <f>(Önkormányzat!H906)</f>
        <v>29000</v>
      </c>
    </row>
    <row r="36" spans="1:7">
      <c r="A36" s="99">
        <v>7</v>
      </c>
      <c r="B36" s="7" t="s">
        <v>29</v>
      </c>
      <c r="C36" s="9">
        <f>(Önkormányzat!D907)</f>
        <v>1600</v>
      </c>
      <c r="D36" s="9">
        <f>(Önkormányzat!E907)</f>
        <v>0</v>
      </c>
      <c r="E36" s="9">
        <f>(Önkormányzat!F907)</f>
        <v>1600</v>
      </c>
      <c r="F36" s="9">
        <f>(Önkormányzat!G907)</f>
        <v>1816</v>
      </c>
      <c r="G36" s="9">
        <f>(Önkormányzat!H907)</f>
        <v>1600</v>
      </c>
    </row>
    <row r="37" spans="1:7" s="102" customFormat="1">
      <c r="A37" s="100">
        <v>8</v>
      </c>
      <c r="B37" s="101" t="s">
        <v>231</v>
      </c>
      <c r="C37" s="94">
        <f t="shared" ref="C37:E37" si="4">SUM(C31:C36)</f>
        <v>104300</v>
      </c>
      <c r="D37" s="94">
        <f t="shared" si="4"/>
        <v>0</v>
      </c>
      <c r="E37" s="94">
        <f t="shared" si="4"/>
        <v>104300</v>
      </c>
      <c r="F37" s="94">
        <f t="shared" ref="F37:G37" si="5">SUM(F31:F36)</f>
        <v>105705</v>
      </c>
      <c r="G37" s="94">
        <f t="shared" si="5"/>
        <v>114300</v>
      </c>
    </row>
    <row r="38" spans="1:7">
      <c r="A38" s="99">
        <v>9</v>
      </c>
      <c r="B38" s="107" t="s">
        <v>77</v>
      </c>
      <c r="C38" s="9">
        <f>(Önkormányzat!D908)</f>
        <v>50</v>
      </c>
      <c r="D38" s="9">
        <f>(Önkormányzat!E908)</f>
        <v>0</v>
      </c>
      <c r="E38" s="9">
        <f>(Önkormányzat!F908)</f>
        <v>50</v>
      </c>
      <c r="F38" s="9">
        <f>(Önkormányzat!G908)</f>
        <v>0</v>
      </c>
      <c r="G38" s="9">
        <f>(Önkormányzat!H908)</f>
        <v>50</v>
      </c>
    </row>
    <row r="39" spans="1:7">
      <c r="A39" s="99">
        <v>10</v>
      </c>
      <c r="B39" s="107" t="s">
        <v>30</v>
      </c>
      <c r="C39" s="9">
        <f>(Önkormányzat!D909)</f>
        <v>0</v>
      </c>
      <c r="D39" s="9">
        <f>(Önkormányzat!E909)</f>
        <v>0</v>
      </c>
      <c r="E39" s="9">
        <f>(Önkormányzat!F909)</f>
        <v>0</v>
      </c>
      <c r="F39" s="9">
        <f>(Önkormányzat!G909)</f>
        <v>0</v>
      </c>
      <c r="G39" s="9">
        <f>(Önkormányzat!H909)</f>
        <v>0</v>
      </c>
    </row>
    <row r="40" spans="1:7">
      <c r="A40" s="99">
        <v>11</v>
      </c>
      <c r="B40" s="7" t="s">
        <v>75</v>
      </c>
      <c r="C40" s="9">
        <f>(Önkormányzat!D910)</f>
        <v>3300</v>
      </c>
      <c r="D40" s="9">
        <f>(Önkormányzat!E910)</f>
        <v>0</v>
      </c>
      <c r="E40" s="9">
        <f>(Önkormányzat!F910)</f>
        <v>3300</v>
      </c>
      <c r="F40" s="9">
        <f>(Önkormányzat!G910)</f>
        <v>3702</v>
      </c>
      <c r="G40" s="9">
        <f>(Önkormányzat!H910)</f>
        <v>3300</v>
      </c>
    </row>
    <row r="41" spans="1:7">
      <c r="A41" s="99">
        <v>12</v>
      </c>
      <c r="B41" s="7" t="s">
        <v>31</v>
      </c>
      <c r="C41" s="9">
        <f>(Önkormányzat!D911)</f>
        <v>61591</v>
      </c>
      <c r="D41" s="9">
        <f>(Önkormányzat!E911)</f>
        <v>15763</v>
      </c>
      <c r="E41" s="9">
        <f>(Önkormányzat!F911)</f>
        <v>77354</v>
      </c>
      <c r="F41" s="9">
        <f>(Önkormányzat!G911)</f>
        <v>77319</v>
      </c>
      <c r="G41" s="9">
        <f>(Önkormányzat!H911)</f>
        <v>56563</v>
      </c>
    </row>
    <row r="42" spans="1:7">
      <c r="A42" s="99">
        <v>13</v>
      </c>
      <c r="B42" s="7" t="s">
        <v>109</v>
      </c>
      <c r="C42" s="9">
        <f>(Önkormányzat!D912)</f>
        <v>13005</v>
      </c>
      <c r="D42" s="9">
        <f>(Önkormányzat!E912)</f>
        <v>15187</v>
      </c>
      <c r="E42" s="9">
        <f>(Önkormányzat!F912)</f>
        <v>28192</v>
      </c>
      <c r="F42" s="9">
        <f>(Önkormányzat!G912)</f>
        <v>12350</v>
      </c>
      <c r="G42" s="9">
        <f>(Önkormányzat!H912)</f>
        <v>31094</v>
      </c>
    </row>
    <row r="43" spans="1:7">
      <c r="A43" s="99">
        <v>14</v>
      </c>
      <c r="B43" s="7" t="s">
        <v>110</v>
      </c>
      <c r="C43" s="9">
        <f>(Önkormányzat!D913)</f>
        <v>50</v>
      </c>
      <c r="D43" s="9">
        <f>(Önkormányzat!E913)</f>
        <v>0</v>
      </c>
      <c r="E43" s="9">
        <f>(Önkormányzat!F913)</f>
        <v>50</v>
      </c>
      <c r="F43" s="9">
        <f>(Önkormányzat!G913)</f>
        <v>2443</v>
      </c>
      <c r="G43" s="9">
        <f>(Önkormányzat!H913)</f>
        <v>0</v>
      </c>
    </row>
    <row r="44" spans="1:7">
      <c r="A44" s="99">
        <v>15</v>
      </c>
      <c r="B44" s="7" t="s">
        <v>32</v>
      </c>
      <c r="C44" s="9">
        <f>(Önkormányzat!D914)</f>
        <v>0</v>
      </c>
      <c r="D44" s="9">
        <f>(Önkormányzat!E914)</f>
        <v>0</v>
      </c>
      <c r="E44" s="9">
        <f>(Önkormányzat!F914)</f>
        <v>0</v>
      </c>
      <c r="F44" s="9">
        <f>(Önkormányzat!G914)</f>
        <v>0</v>
      </c>
      <c r="G44" s="9">
        <f>(Önkormányzat!H914)</f>
        <v>0</v>
      </c>
    </row>
    <row r="45" spans="1:7">
      <c r="A45" s="99">
        <v>16</v>
      </c>
      <c r="B45" s="7" t="s">
        <v>99</v>
      </c>
      <c r="C45" s="9">
        <f>(Önkormányzat!D915)</f>
        <v>569</v>
      </c>
      <c r="D45" s="9">
        <f>(Önkormányzat!E915)</f>
        <v>0</v>
      </c>
      <c r="E45" s="9">
        <f>(Önkormányzat!F915)</f>
        <v>569</v>
      </c>
      <c r="F45" s="9">
        <f>(Önkormányzat!G915)</f>
        <v>0</v>
      </c>
      <c r="G45" s="9">
        <f>(Önkormányzat!H915)</f>
        <v>569</v>
      </c>
    </row>
    <row r="46" spans="1:7">
      <c r="A46" s="99">
        <v>17</v>
      </c>
      <c r="B46" s="15" t="s">
        <v>557</v>
      </c>
      <c r="C46" s="9">
        <f>(Önkormányzat!D916)</f>
        <v>0</v>
      </c>
      <c r="D46" s="9">
        <f>(Önkormányzat!E916)</f>
        <v>0</v>
      </c>
      <c r="E46" s="9">
        <f>(Önkormányzat!F916)</f>
        <v>0</v>
      </c>
      <c r="F46" s="9">
        <f>(Önkormányzat!G916)</f>
        <v>2263</v>
      </c>
      <c r="G46" s="9">
        <f>(Önkormányzat!H916)</f>
        <v>0</v>
      </c>
    </row>
    <row r="47" spans="1:7" s="102" customFormat="1">
      <c r="A47" s="100">
        <v>18</v>
      </c>
      <c r="B47" s="101" t="s">
        <v>232</v>
      </c>
      <c r="C47" s="94">
        <f>(Önkormányzat!D917)</f>
        <v>197261</v>
      </c>
      <c r="D47" s="94">
        <f>(Önkormányzat!E917)</f>
        <v>42480</v>
      </c>
      <c r="E47" s="94">
        <f>(Önkormányzat!F917)</f>
        <v>239741</v>
      </c>
      <c r="F47" s="94">
        <f>(Önkormányzat!G917)</f>
        <v>230304</v>
      </c>
      <c r="G47" s="94">
        <f>(Önkormányzat!H917)</f>
        <v>221767</v>
      </c>
    </row>
    <row r="48" spans="1:7">
      <c r="A48" s="99">
        <v>19</v>
      </c>
      <c r="B48" s="107" t="s">
        <v>34</v>
      </c>
      <c r="C48" s="9">
        <f>(Önkormányzat!D919)</f>
        <v>0</v>
      </c>
      <c r="D48" s="9">
        <f>(Önkormányzat!E919)</f>
        <v>38000</v>
      </c>
      <c r="E48" s="9">
        <f>(Önkormányzat!F919)</f>
        <v>38000</v>
      </c>
      <c r="F48" s="9">
        <f>(Önkormányzat!G919)</f>
        <v>38000</v>
      </c>
      <c r="G48" s="9">
        <f>(Önkormányzat!H919)</f>
        <v>0</v>
      </c>
    </row>
    <row r="49" spans="1:7">
      <c r="A49" s="99">
        <v>20</v>
      </c>
      <c r="B49" s="107" t="s">
        <v>11</v>
      </c>
      <c r="C49" s="9">
        <f>(Önkormányzat!D920)</f>
        <v>0</v>
      </c>
      <c r="D49" s="9">
        <f>(Önkormányzat!E920)</f>
        <v>0</v>
      </c>
      <c r="E49" s="9">
        <f>(Önkormányzat!F920)</f>
        <v>0</v>
      </c>
      <c r="F49" s="9">
        <f>(Önkormányzat!G920)</f>
        <v>0</v>
      </c>
      <c r="G49" s="9">
        <f>(Önkormányzat!H920)</f>
        <v>0</v>
      </c>
    </row>
    <row r="50" spans="1:7">
      <c r="A50" s="99">
        <v>21</v>
      </c>
      <c r="B50" s="15" t="s">
        <v>375</v>
      </c>
      <c r="C50" s="9">
        <f>(Önkormányzat!D921)</f>
        <v>0</v>
      </c>
      <c r="D50" s="9">
        <f>(Önkormányzat!E921)</f>
        <v>0</v>
      </c>
      <c r="E50" s="9">
        <f>(Önkormányzat!F921)</f>
        <v>0</v>
      </c>
      <c r="F50" s="9">
        <f>(Önkormányzat!G921)</f>
        <v>0</v>
      </c>
      <c r="G50" s="9">
        <f>(Önkormányzat!H921)</f>
        <v>0</v>
      </c>
    </row>
    <row r="51" spans="1:7">
      <c r="A51" s="99">
        <v>22</v>
      </c>
      <c r="B51" s="7" t="s">
        <v>111</v>
      </c>
      <c r="C51" s="9">
        <f>(Önkormányzat!D922)</f>
        <v>10119</v>
      </c>
      <c r="D51" s="9">
        <f>(Önkormányzat!E922)</f>
        <v>12990</v>
      </c>
      <c r="E51" s="9">
        <f>(Önkormányzat!F922)</f>
        <v>23109</v>
      </c>
      <c r="F51" s="9">
        <f>(Önkormányzat!G922)</f>
        <v>17347</v>
      </c>
      <c r="G51" s="9">
        <f>(Önkormányzat!H922)</f>
        <v>144304</v>
      </c>
    </row>
    <row r="52" spans="1:7">
      <c r="A52" s="99">
        <v>23</v>
      </c>
      <c r="B52" s="7" t="s">
        <v>112</v>
      </c>
      <c r="C52" s="9">
        <f>(Önkormányzat!D923)</f>
        <v>0</v>
      </c>
      <c r="D52" s="9">
        <f>(Önkormányzat!E923)</f>
        <v>0</v>
      </c>
      <c r="E52" s="9">
        <f>(Önkormányzat!F923)</f>
        <v>0</v>
      </c>
      <c r="F52" s="9">
        <f>(Önkormányzat!G923)</f>
        <v>0</v>
      </c>
      <c r="G52" s="9">
        <f>(Önkormányzat!H923)</f>
        <v>0</v>
      </c>
    </row>
    <row r="53" spans="1:7">
      <c r="A53" s="99">
        <v>24</v>
      </c>
      <c r="B53" s="7" t="s">
        <v>100</v>
      </c>
      <c r="C53" s="9">
        <f>(Önkormányzat!D924)</f>
        <v>90</v>
      </c>
      <c r="D53" s="9">
        <f>(Önkormányzat!E924)</f>
        <v>0</v>
      </c>
      <c r="E53" s="9">
        <f>(Önkormányzat!F924)</f>
        <v>90</v>
      </c>
      <c r="F53" s="9">
        <f>(Önkormányzat!G924)</f>
        <v>5</v>
      </c>
      <c r="G53" s="9">
        <f>(Önkormányzat!H924)</f>
        <v>85</v>
      </c>
    </row>
    <row r="54" spans="1:7">
      <c r="A54" s="99">
        <v>25</v>
      </c>
      <c r="B54" s="7" t="s">
        <v>35</v>
      </c>
      <c r="C54" s="9">
        <f>(Önkormányzat!D925)</f>
        <v>166018</v>
      </c>
      <c r="D54" s="9">
        <f>(Önkormányzat!E925)</f>
        <v>0</v>
      </c>
      <c r="E54" s="9">
        <f>(Önkormányzat!F925)</f>
        <v>166018</v>
      </c>
      <c r="F54" s="9">
        <f>(Önkormányzat!G925)</f>
        <v>166018</v>
      </c>
      <c r="G54" s="9">
        <f>(Önkormányzat!H925)</f>
        <v>104398</v>
      </c>
    </row>
    <row r="55" spans="1:7" s="102" customFormat="1">
      <c r="A55" s="99">
        <v>26</v>
      </c>
      <c r="B55" s="101" t="s">
        <v>376</v>
      </c>
      <c r="C55" s="94">
        <f>(Önkormányzat!D926)</f>
        <v>176227</v>
      </c>
      <c r="D55" s="94">
        <f>(Önkormányzat!E926)</f>
        <v>50990</v>
      </c>
      <c r="E55" s="94">
        <f>(Önkormányzat!F926)</f>
        <v>227217</v>
      </c>
      <c r="F55" s="94">
        <f>(Önkormányzat!G926)</f>
        <v>221370</v>
      </c>
      <c r="G55" s="94">
        <f>(Önkormányzat!H926)</f>
        <v>248787</v>
      </c>
    </row>
    <row r="56" spans="1:7">
      <c r="A56" s="99">
        <v>27</v>
      </c>
      <c r="B56" s="7" t="s">
        <v>33</v>
      </c>
      <c r="C56" s="9">
        <f>(Önkormányzat!D927)</f>
        <v>0</v>
      </c>
      <c r="D56" s="9">
        <f>(Önkormányzat!E927)</f>
        <v>0</v>
      </c>
      <c r="E56" s="9">
        <f>(Önkormányzat!F927)</f>
        <v>0</v>
      </c>
      <c r="F56" s="9">
        <f>(Önkormányzat!G927)</f>
        <v>0</v>
      </c>
      <c r="G56" s="9">
        <f>(Önkormányzat!H927)</f>
        <v>0</v>
      </c>
    </row>
    <row r="57" spans="1:7" s="102" customFormat="1">
      <c r="A57" s="99">
        <v>28</v>
      </c>
      <c r="B57" s="101" t="s">
        <v>377</v>
      </c>
      <c r="C57" s="94">
        <f>(Önkormányzat!D928)</f>
        <v>373488</v>
      </c>
      <c r="D57" s="94">
        <f>(Önkormányzat!E928)</f>
        <v>93470</v>
      </c>
      <c r="E57" s="94">
        <f>(Önkormányzat!F928)</f>
        <v>466958</v>
      </c>
      <c r="F57" s="94">
        <f>(Önkormányzat!G928)</f>
        <v>451674</v>
      </c>
      <c r="G57" s="94">
        <f>(Önkormányzat!H928)</f>
        <v>470554</v>
      </c>
    </row>
    <row r="58" spans="1:7" s="108" customFormat="1">
      <c r="C58" s="109"/>
      <c r="D58" s="109"/>
      <c r="E58" s="109"/>
      <c r="F58" s="109"/>
      <c r="G58" s="109"/>
    </row>
    <row r="59" spans="1:7" s="10" customFormat="1">
      <c r="A59" s="20"/>
      <c r="B59" s="88"/>
      <c r="C59" s="12"/>
      <c r="D59" s="12"/>
      <c r="E59" s="12"/>
      <c r="F59" s="12"/>
      <c r="G59" s="12"/>
    </row>
    <row r="60" spans="1:7" s="10" customFormat="1">
      <c r="A60" s="20"/>
      <c r="B60" s="88"/>
      <c r="C60" s="12"/>
      <c r="D60" s="12"/>
      <c r="E60" s="12"/>
      <c r="F60" s="12"/>
      <c r="G60" s="12"/>
    </row>
    <row r="61" spans="1:7" s="10" customFormat="1">
      <c r="A61" s="20"/>
      <c r="B61" s="88"/>
      <c r="C61" s="12"/>
      <c r="D61" s="12"/>
      <c r="E61" s="12"/>
      <c r="F61" s="12"/>
      <c r="G61" s="12"/>
    </row>
    <row r="62" spans="1:7" s="10" customFormat="1">
      <c r="A62" s="20"/>
      <c r="B62" s="88"/>
      <c r="C62" s="12"/>
      <c r="D62" s="12"/>
      <c r="E62" s="12"/>
      <c r="F62" s="12"/>
      <c r="G62" s="12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2020.évi előzetes költségvetés 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Munka1"/>
  <dimension ref="A1:IW933"/>
  <sheetViews>
    <sheetView tabSelected="1" zoomScaleNormal="100" workbookViewId="0">
      <selection activeCell="A612" sqref="A612:XFD612"/>
    </sheetView>
  </sheetViews>
  <sheetFormatPr defaultRowHeight="11.25"/>
  <cols>
    <col min="1" max="2" width="7.5703125" style="59" customWidth="1"/>
    <col min="3" max="3" width="49.28515625" style="10" customWidth="1"/>
    <col min="4" max="8" width="9.85546875" style="12" customWidth="1"/>
    <col min="9" max="9" width="10.5703125" style="12" customWidth="1"/>
    <col min="10" max="10" width="18.5703125" style="10" customWidth="1"/>
    <col min="11" max="11" width="23.28515625" style="10" customWidth="1"/>
    <col min="12" max="12" width="10" style="10" customWidth="1"/>
    <col min="13" max="13" width="13.5703125" style="10" customWidth="1"/>
    <col min="14" max="14" width="29.5703125" style="10" customWidth="1"/>
    <col min="15" max="16384" width="9.140625" style="10"/>
  </cols>
  <sheetData>
    <row r="1" spans="1:15">
      <c r="C1" s="10" t="s">
        <v>603</v>
      </c>
    </row>
    <row r="2" spans="1:15">
      <c r="C2" s="10" t="s">
        <v>604</v>
      </c>
    </row>
    <row r="4" spans="1:15" s="1" customFormat="1">
      <c r="A4" s="153" t="s">
        <v>116</v>
      </c>
      <c r="B4" s="153"/>
      <c r="C4" s="153"/>
      <c r="D4" s="153"/>
      <c r="E4" s="153"/>
      <c r="F4" s="153"/>
      <c r="G4" s="153"/>
      <c r="H4" s="153"/>
      <c r="I4" s="119"/>
      <c r="L4" s="2"/>
    </row>
    <row r="5" spans="1:15" s="3" customFormat="1">
      <c r="A5" s="151" t="s">
        <v>664</v>
      </c>
      <c r="B5" s="151"/>
      <c r="C5" s="151"/>
      <c r="D5" s="151"/>
      <c r="E5" s="151"/>
      <c r="F5" s="151"/>
      <c r="G5" s="151"/>
      <c r="H5" s="151"/>
      <c r="I5" s="117"/>
      <c r="L5" s="2"/>
    </row>
    <row r="6" spans="1:15" s="1" customFormat="1" ht="35.25" customHeight="1">
      <c r="A6" s="54"/>
      <c r="B6" s="54"/>
      <c r="D6" s="41" t="s">
        <v>608</v>
      </c>
      <c r="E6" s="41" t="s">
        <v>609</v>
      </c>
      <c r="F6" s="41" t="s">
        <v>610</v>
      </c>
      <c r="G6" s="41" t="s">
        <v>611</v>
      </c>
      <c r="H6" s="41" t="s">
        <v>664</v>
      </c>
      <c r="I6" s="110"/>
      <c r="K6" s="3"/>
      <c r="L6" s="3"/>
      <c r="M6" s="3"/>
      <c r="N6" s="2"/>
    </row>
    <row r="7" spans="1:15" s="1" customFormat="1">
      <c r="A7" s="54" t="s">
        <v>270</v>
      </c>
      <c r="B7" s="54"/>
      <c r="D7" s="5"/>
      <c r="E7" s="5"/>
      <c r="F7" s="5"/>
      <c r="G7" s="5"/>
      <c r="H7" s="5"/>
      <c r="I7" s="5"/>
      <c r="L7" s="2"/>
    </row>
    <row r="8" spans="1:15" s="1" customFormat="1">
      <c r="A8" s="54" t="s">
        <v>269</v>
      </c>
      <c r="B8" s="54"/>
      <c r="D8" s="5"/>
      <c r="E8" s="5"/>
      <c r="F8" s="5"/>
      <c r="G8" s="5"/>
      <c r="H8" s="5"/>
      <c r="I8" s="5"/>
      <c r="L8" s="2"/>
    </row>
    <row r="9" spans="1:15" s="1" customFormat="1">
      <c r="A9" s="55" t="s">
        <v>53</v>
      </c>
      <c r="B9" s="55"/>
      <c r="D9" s="5"/>
      <c r="E9" s="5"/>
      <c r="F9" s="5"/>
      <c r="G9" s="5"/>
      <c r="H9" s="5"/>
      <c r="I9" s="5"/>
      <c r="L9" s="2"/>
      <c r="O9" s="32"/>
    </row>
    <row r="10" spans="1:15" s="89" customFormat="1">
      <c r="A10" s="57" t="s">
        <v>260</v>
      </c>
      <c r="B10" s="57" t="s">
        <v>260</v>
      </c>
      <c r="C10" s="8" t="s">
        <v>336</v>
      </c>
      <c r="D10" s="9"/>
      <c r="E10" s="9"/>
      <c r="F10" s="9">
        <f>SUM(D10:E10)</f>
        <v>0</v>
      </c>
      <c r="G10" s="9">
        <v>106</v>
      </c>
      <c r="H10" s="9">
        <v>800</v>
      </c>
      <c r="I10" s="12" t="s">
        <v>395</v>
      </c>
      <c r="J10" s="91"/>
      <c r="O10" s="90"/>
    </row>
    <row r="11" spans="1:15" s="89" customFormat="1">
      <c r="A11" s="57" t="s">
        <v>260</v>
      </c>
      <c r="B11" s="57"/>
      <c r="C11" s="8" t="s">
        <v>667</v>
      </c>
      <c r="D11" s="9"/>
      <c r="E11" s="9"/>
      <c r="F11" s="9"/>
      <c r="G11" s="9">
        <v>260</v>
      </c>
      <c r="H11" s="9"/>
      <c r="I11" s="12"/>
      <c r="J11" s="91"/>
      <c r="O11" s="90"/>
    </row>
    <row r="12" spans="1:15">
      <c r="A12" s="57" t="s">
        <v>398</v>
      </c>
      <c r="B12" s="57" t="s">
        <v>398</v>
      </c>
      <c r="C12" s="8" t="s">
        <v>92</v>
      </c>
      <c r="D12" s="9"/>
      <c r="E12" s="9"/>
      <c r="F12" s="9">
        <f t="shared" ref="F12:F13" si="0">SUM(D12:E12)</f>
        <v>0</v>
      </c>
      <c r="G12" s="9">
        <v>84</v>
      </c>
      <c r="H12" s="9">
        <v>216</v>
      </c>
      <c r="I12" s="12" t="s">
        <v>395</v>
      </c>
      <c r="J12" s="12"/>
      <c r="O12" s="32"/>
    </row>
    <row r="13" spans="1:15">
      <c r="A13" s="57" t="s">
        <v>415</v>
      </c>
      <c r="B13" s="57" t="s">
        <v>415</v>
      </c>
      <c r="C13" s="8" t="s">
        <v>554</v>
      </c>
      <c r="D13" s="9">
        <v>502</v>
      </c>
      <c r="E13" s="9"/>
      <c r="F13" s="9">
        <f t="shared" si="0"/>
        <v>502</v>
      </c>
      <c r="G13" s="9">
        <v>502</v>
      </c>
      <c r="H13" s="9"/>
      <c r="I13" s="12" t="s">
        <v>395</v>
      </c>
      <c r="J13" s="12" t="s">
        <v>592</v>
      </c>
      <c r="O13" s="32"/>
    </row>
    <row r="14" spans="1:15" s="3" customFormat="1">
      <c r="A14" s="92"/>
      <c r="B14" s="92"/>
      <c r="C14" s="93" t="s">
        <v>88</v>
      </c>
      <c r="D14" s="94">
        <f t="shared" ref="D14:F14" si="1">SUM(D10:D13)</f>
        <v>502</v>
      </c>
      <c r="E14" s="94">
        <f t="shared" si="1"/>
        <v>0</v>
      </c>
      <c r="F14" s="94">
        <f t="shared" si="1"/>
        <v>502</v>
      </c>
      <c r="G14" s="94">
        <f>SUM(G10:G13)</f>
        <v>952</v>
      </c>
      <c r="H14" s="94">
        <f>SUM(H10:H13)</f>
        <v>1016</v>
      </c>
      <c r="I14" s="19"/>
      <c r="O14" s="32"/>
    </row>
    <row r="15" spans="1:15" s="3" customFormat="1">
      <c r="A15" s="65"/>
      <c r="B15" s="65"/>
      <c r="C15" s="18"/>
      <c r="D15" s="19"/>
      <c r="E15" s="19"/>
      <c r="F15" s="19"/>
      <c r="G15" s="19"/>
      <c r="H15" s="19"/>
      <c r="I15" s="19"/>
      <c r="O15" s="32"/>
    </row>
    <row r="16" spans="1:15" s="3" customFormat="1">
      <c r="A16" s="65"/>
      <c r="B16" s="65"/>
      <c r="C16" s="18"/>
      <c r="D16" s="19"/>
      <c r="E16" s="19"/>
      <c r="F16" s="19"/>
      <c r="G16" s="19"/>
      <c r="H16" s="19"/>
      <c r="I16" s="19"/>
      <c r="O16" s="32"/>
    </row>
    <row r="17" spans="1:15" s="1" customFormat="1">
      <c r="A17" s="54" t="s">
        <v>580</v>
      </c>
      <c r="B17" s="54"/>
      <c r="D17" s="5"/>
      <c r="E17" s="5"/>
      <c r="F17" s="5"/>
      <c r="G17" s="5"/>
      <c r="H17" s="5"/>
      <c r="I17" s="5"/>
      <c r="J17" s="2"/>
      <c r="K17" s="2"/>
      <c r="L17" s="2"/>
      <c r="O17" s="32"/>
    </row>
    <row r="18" spans="1:15" s="70" customFormat="1" ht="12.75" customHeight="1">
      <c r="A18" s="67" t="s">
        <v>269</v>
      </c>
      <c r="B18" s="67"/>
      <c r="C18" s="68"/>
      <c r="D18" s="69"/>
      <c r="E18" s="69"/>
      <c r="F18" s="69"/>
      <c r="G18" s="69"/>
      <c r="H18" s="69"/>
      <c r="I18" s="69"/>
    </row>
    <row r="19" spans="1:15" s="1" customFormat="1">
      <c r="A19" s="55" t="s">
        <v>53</v>
      </c>
      <c r="B19" s="55"/>
      <c r="D19" s="5"/>
      <c r="E19" s="5"/>
      <c r="F19" s="5"/>
      <c r="G19" s="5"/>
      <c r="H19" s="5"/>
      <c r="I19" s="5"/>
      <c r="L19" s="2"/>
      <c r="O19" s="32"/>
    </row>
    <row r="20" spans="1:15" ht="12" customHeight="1">
      <c r="A20" s="56" t="s">
        <v>626</v>
      </c>
      <c r="B20" s="56" t="s">
        <v>626</v>
      </c>
      <c r="C20" s="8" t="s">
        <v>630</v>
      </c>
      <c r="D20" s="9"/>
      <c r="E20" s="9">
        <v>14214</v>
      </c>
      <c r="F20" s="9">
        <f>SUM(D20:E20)</f>
        <v>14214</v>
      </c>
      <c r="G20" s="9">
        <v>14214</v>
      </c>
      <c r="H20" s="9">
        <v>0</v>
      </c>
      <c r="I20" s="12" t="s">
        <v>395</v>
      </c>
      <c r="O20" s="32"/>
    </row>
    <row r="21" spans="1:15" ht="12" customHeight="1">
      <c r="A21" s="56" t="s">
        <v>258</v>
      </c>
      <c r="B21" s="56" t="s">
        <v>258</v>
      </c>
      <c r="C21" s="8" t="s">
        <v>581</v>
      </c>
      <c r="D21" s="9">
        <v>14134</v>
      </c>
      <c r="E21" s="9">
        <v>-14134</v>
      </c>
      <c r="F21" s="9">
        <f>SUM(D21:E21)</f>
        <v>0</v>
      </c>
      <c r="G21" s="9"/>
      <c r="H21" s="9">
        <v>0</v>
      </c>
      <c r="I21" s="12" t="s">
        <v>395</v>
      </c>
      <c r="O21" s="32"/>
    </row>
    <row r="22" spans="1:15" ht="12" customHeight="1">
      <c r="A22" s="57" t="s">
        <v>399</v>
      </c>
      <c r="B22" s="57" t="s">
        <v>399</v>
      </c>
      <c r="C22" s="8" t="s">
        <v>137</v>
      </c>
      <c r="D22" s="9">
        <v>3817</v>
      </c>
      <c r="E22" s="9">
        <v>-3817</v>
      </c>
      <c r="F22" s="9">
        <f>SUM(D22:E22)</f>
        <v>0</v>
      </c>
      <c r="G22" s="9"/>
      <c r="H22" s="9">
        <v>0</v>
      </c>
      <c r="I22" s="12" t="s">
        <v>395</v>
      </c>
      <c r="O22" s="32"/>
    </row>
    <row r="23" spans="1:15" ht="12" customHeight="1">
      <c r="A23" s="57" t="s">
        <v>260</v>
      </c>
      <c r="B23" s="57"/>
      <c r="C23" s="8" t="s">
        <v>652</v>
      </c>
      <c r="D23" s="9"/>
      <c r="E23" s="9"/>
      <c r="F23" s="9"/>
      <c r="G23" s="9">
        <v>450</v>
      </c>
      <c r="H23" s="9">
        <v>0</v>
      </c>
      <c r="O23" s="32"/>
    </row>
    <row r="24" spans="1:15" ht="12" customHeight="1">
      <c r="A24" s="57" t="s">
        <v>415</v>
      </c>
      <c r="B24" s="57"/>
      <c r="C24" s="8" t="s">
        <v>629</v>
      </c>
      <c r="D24" s="9"/>
      <c r="E24" s="9">
        <v>3838</v>
      </c>
      <c r="F24" s="9">
        <f>SUM(D24:E24)</f>
        <v>3838</v>
      </c>
      <c r="G24" s="9">
        <v>3838</v>
      </c>
      <c r="H24" s="9">
        <v>0</v>
      </c>
      <c r="I24" s="12" t="s">
        <v>395</v>
      </c>
      <c r="O24" s="32"/>
    </row>
    <row r="25" spans="1:15" s="3" customFormat="1">
      <c r="A25" s="58"/>
      <c r="B25" s="58"/>
      <c r="C25" s="13" t="s">
        <v>88</v>
      </c>
      <c r="D25" s="14">
        <f>SUM(D20:D24)</f>
        <v>17951</v>
      </c>
      <c r="E25" s="14">
        <f t="shared" ref="E25:G25" si="2">SUM(E20:E24)</f>
        <v>101</v>
      </c>
      <c r="F25" s="14">
        <f t="shared" si="2"/>
        <v>18052</v>
      </c>
      <c r="G25" s="14">
        <f t="shared" si="2"/>
        <v>18502</v>
      </c>
      <c r="H25" s="14">
        <f t="shared" ref="H25" si="3">SUM(H20:H24)</f>
        <v>0</v>
      </c>
      <c r="I25" s="6"/>
      <c r="O25" s="32"/>
    </row>
    <row r="26" spans="1:15" s="3" customFormat="1">
      <c r="A26" s="65"/>
      <c r="B26" s="65"/>
      <c r="C26" s="18"/>
      <c r="D26" s="19"/>
      <c r="E26" s="19"/>
      <c r="F26" s="19"/>
      <c r="G26" s="19"/>
      <c r="H26" s="19"/>
      <c r="I26" s="19"/>
      <c r="O26" s="32"/>
    </row>
    <row r="27" spans="1:15" s="3" customFormat="1">
      <c r="A27" s="65"/>
      <c r="B27" s="65"/>
      <c r="C27" s="18"/>
      <c r="D27" s="19"/>
      <c r="E27" s="19"/>
      <c r="F27" s="19"/>
      <c r="G27" s="19"/>
      <c r="H27" s="19"/>
      <c r="I27" s="19"/>
      <c r="O27" s="32"/>
    </row>
    <row r="28" spans="1:15" s="1" customFormat="1">
      <c r="A28" s="54" t="s">
        <v>580</v>
      </c>
      <c r="B28" s="54"/>
      <c r="D28" s="5"/>
      <c r="E28" s="5"/>
      <c r="F28" s="5"/>
      <c r="G28" s="5"/>
      <c r="H28" s="5"/>
      <c r="I28" s="5"/>
      <c r="J28" s="2"/>
      <c r="K28" s="2"/>
      <c r="L28" s="2"/>
      <c r="O28" s="32"/>
    </row>
    <row r="29" spans="1:15" s="70" customFormat="1" ht="12.75" customHeight="1">
      <c r="A29" s="67" t="s">
        <v>269</v>
      </c>
      <c r="B29" s="67"/>
      <c r="C29" s="68"/>
      <c r="D29" s="69"/>
      <c r="E29" s="69"/>
      <c r="F29" s="69"/>
      <c r="G29" s="69"/>
      <c r="H29" s="69"/>
      <c r="I29" s="69"/>
    </row>
    <row r="30" spans="1:15" s="1" customFormat="1">
      <c r="A30" s="55" t="s">
        <v>51</v>
      </c>
      <c r="B30" s="55"/>
      <c r="D30" s="5"/>
      <c r="E30" s="5"/>
      <c r="F30" s="5"/>
      <c r="G30" s="5"/>
      <c r="H30" s="5"/>
      <c r="I30" s="5"/>
      <c r="L30" s="2"/>
      <c r="O30" s="32"/>
    </row>
    <row r="31" spans="1:15" ht="12" customHeight="1">
      <c r="A31" s="56" t="s">
        <v>437</v>
      </c>
      <c r="B31" s="56" t="s">
        <v>437</v>
      </c>
      <c r="C31" s="8" t="s">
        <v>582</v>
      </c>
      <c r="D31" s="9">
        <v>8975</v>
      </c>
      <c r="E31" s="9"/>
      <c r="F31" s="9">
        <f>SUM(D31:E31)</f>
        <v>8975</v>
      </c>
      <c r="G31" s="9"/>
      <c r="H31" s="9">
        <v>8975</v>
      </c>
      <c r="I31" s="12" t="s">
        <v>395</v>
      </c>
      <c r="O31" s="32"/>
    </row>
    <row r="32" spans="1:15" s="3" customFormat="1">
      <c r="A32" s="58"/>
      <c r="B32" s="58"/>
      <c r="C32" s="13" t="s">
        <v>63</v>
      </c>
      <c r="D32" s="14">
        <f t="shared" ref="D32:F32" si="4">SUM(D31:D31)</f>
        <v>8975</v>
      </c>
      <c r="E32" s="14">
        <f t="shared" si="4"/>
        <v>0</v>
      </c>
      <c r="F32" s="14">
        <f t="shared" si="4"/>
        <v>8975</v>
      </c>
      <c r="G32" s="14">
        <f t="shared" ref="G32:H32" si="5">SUM(G31:G31)</f>
        <v>0</v>
      </c>
      <c r="H32" s="14">
        <f t="shared" si="5"/>
        <v>8975</v>
      </c>
      <c r="I32" s="6"/>
      <c r="O32" s="32"/>
    </row>
    <row r="33" spans="1:15" s="3" customFormat="1">
      <c r="A33" s="55"/>
      <c r="B33" s="55"/>
      <c r="D33" s="6"/>
      <c r="E33" s="6"/>
      <c r="F33" s="6"/>
      <c r="G33" s="6"/>
      <c r="H33" s="6"/>
      <c r="I33" s="6"/>
      <c r="O33" s="32"/>
    </row>
    <row r="34" spans="1:15" s="3" customFormat="1">
      <c r="A34" s="55"/>
      <c r="B34" s="55"/>
      <c r="D34" s="6"/>
      <c r="E34" s="6"/>
      <c r="F34" s="6"/>
      <c r="G34" s="6"/>
      <c r="H34" s="6"/>
      <c r="I34" s="6"/>
      <c r="O34" s="32"/>
    </row>
    <row r="35" spans="1:15" s="1" customFormat="1">
      <c r="A35" s="54" t="s">
        <v>634</v>
      </c>
      <c r="B35" s="54"/>
      <c r="D35" s="5"/>
      <c r="E35" s="5"/>
      <c r="F35" s="5"/>
      <c r="G35" s="5"/>
      <c r="H35" s="5"/>
      <c r="I35" s="5"/>
      <c r="J35" s="2"/>
      <c r="K35" s="2"/>
      <c r="L35" s="2"/>
      <c r="O35" s="32"/>
    </row>
    <row r="36" spans="1:15" s="70" customFormat="1" ht="12.75" customHeight="1">
      <c r="A36" s="67" t="s">
        <v>269</v>
      </c>
      <c r="B36" s="67"/>
      <c r="C36" s="68"/>
      <c r="D36" s="69"/>
      <c r="E36" s="69"/>
      <c r="F36" s="69"/>
      <c r="G36" s="69"/>
      <c r="H36" s="69"/>
      <c r="I36" s="69"/>
    </row>
    <row r="37" spans="1:15" s="1" customFormat="1">
      <c r="A37" s="55" t="s">
        <v>53</v>
      </c>
      <c r="B37" s="55"/>
      <c r="D37" s="5"/>
      <c r="E37" s="5"/>
      <c r="F37" s="5"/>
      <c r="G37" s="5"/>
      <c r="H37" s="5"/>
      <c r="I37" s="5"/>
      <c r="L37" s="2"/>
      <c r="O37" s="32"/>
    </row>
    <row r="38" spans="1:15">
      <c r="A38" s="57" t="s">
        <v>260</v>
      </c>
      <c r="B38" s="57"/>
      <c r="C38" s="8" t="s">
        <v>335</v>
      </c>
      <c r="D38" s="9"/>
      <c r="E38" s="9"/>
      <c r="F38" s="9">
        <f t="shared" ref="F38:F39" si="6">SUM(D38:E38)</f>
        <v>0</v>
      </c>
      <c r="G38" s="9">
        <v>1847</v>
      </c>
      <c r="H38" s="9">
        <v>4757</v>
      </c>
      <c r="I38" s="12" t="s">
        <v>395</v>
      </c>
      <c r="O38" s="32"/>
    </row>
    <row r="39" spans="1:15">
      <c r="A39" s="57" t="s">
        <v>398</v>
      </c>
      <c r="B39" s="57"/>
      <c r="C39" s="8" t="s">
        <v>92</v>
      </c>
      <c r="D39" s="9"/>
      <c r="E39" s="9"/>
      <c r="F39" s="9">
        <f t="shared" si="6"/>
        <v>0</v>
      </c>
      <c r="G39" s="9">
        <v>265</v>
      </c>
      <c r="H39" s="9">
        <v>2478</v>
      </c>
      <c r="I39" s="12" t="s">
        <v>395</v>
      </c>
      <c r="O39" s="32"/>
    </row>
    <row r="40" spans="1:15" ht="12" customHeight="1">
      <c r="A40" s="56" t="s">
        <v>626</v>
      </c>
      <c r="B40" s="56" t="s">
        <v>626</v>
      </c>
      <c r="C40" s="8" t="s">
        <v>631</v>
      </c>
      <c r="D40" s="9"/>
      <c r="E40" s="9"/>
      <c r="F40" s="9">
        <f>SUM(D40:E40)</f>
        <v>0</v>
      </c>
      <c r="G40" s="9"/>
      <c r="H40" s="9">
        <v>101728</v>
      </c>
      <c r="I40" s="12" t="s">
        <v>395</v>
      </c>
      <c r="O40" s="32"/>
    </row>
    <row r="41" spans="1:15" ht="12" customHeight="1">
      <c r="A41" s="57" t="s">
        <v>400</v>
      </c>
      <c r="B41" s="57" t="s">
        <v>400</v>
      </c>
      <c r="C41" s="8" t="s">
        <v>138</v>
      </c>
      <c r="D41" s="9"/>
      <c r="E41" s="9"/>
      <c r="F41" s="9">
        <f>SUM(D41:E41)</f>
        <v>0</v>
      </c>
      <c r="G41" s="9"/>
      <c r="H41" s="9">
        <v>27467</v>
      </c>
      <c r="I41" s="12" t="s">
        <v>395</v>
      </c>
      <c r="O41" s="32"/>
    </row>
    <row r="42" spans="1:15" ht="12" customHeight="1">
      <c r="A42" s="57" t="s">
        <v>415</v>
      </c>
      <c r="B42" s="57"/>
      <c r="C42" s="8" t="s">
        <v>629</v>
      </c>
      <c r="D42" s="9"/>
      <c r="E42" s="9"/>
      <c r="F42" s="9">
        <f>SUM(D42:E42)</f>
        <v>0</v>
      </c>
      <c r="G42" s="9"/>
      <c r="H42" s="9"/>
      <c r="I42" s="12" t="s">
        <v>395</v>
      </c>
      <c r="O42" s="32"/>
    </row>
    <row r="43" spans="1:15" s="3" customFormat="1">
      <c r="A43" s="58"/>
      <c r="B43" s="58"/>
      <c r="C43" s="13" t="s">
        <v>88</v>
      </c>
      <c r="D43" s="14">
        <f>SUM(D38:D42)</f>
        <v>0</v>
      </c>
      <c r="E43" s="14">
        <f t="shared" ref="E43:G43" si="7">SUM(E38:E42)</f>
        <v>0</v>
      </c>
      <c r="F43" s="14">
        <f t="shared" si="7"/>
        <v>0</v>
      </c>
      <c r="G43" s="14">
        <f t="shared" si="7"/>
        <v>2112</v>
      </c>
      <c r="H43" s="14">
        <f t="shared" ref="H43" si="8">SUM(H38:H42)</f>
        <v>136430</v>
      </c>
      <c r="I43" s="6"/>
      <c r="O43" s="32"/>
    </row>
    <row r="44" spans="1:15" s="3" customFormat="1">
      <c r="A44" s="65"/>
      <c r="B44" s="65"/>
      <c r="C44" s="18"/>
      <c r="D44" s="19"/>
      <c r="E44" s="19"/>
      <c r="F44" s="19"/>
      <c r="G44" s="19"/>
      <c r="H44" s="19"/>
      <c r="I44" s="19"/>
      <c r="O44" s="32"/>
    </row>
    <row r="45" spans="1:15" s="3" customFormat="1">
      <c r="A45" s="65"/>
      <c r="B45" s="65"/>
      <c r="C45" s="18"/>
      <c r="D45" s="19"/>
      <c r="E45" s="19"/>
      <c r="F45" s="19"/>
      <c r="G45" s="19"/>
      <c r="H45" s="19"/>
      <c r="I45" s="19"/>
      <c r="O45" s="32"/>
    </row>
    <row r="46" spans="1:15" s="1" customFormat="1">
      <c r="A46" s="54" t="s">
        <v>634</v>
      </c>
      <c r="B46" s="54"/>
      <c r="D46" s="5"/>
      <c r="E46" s="5"/>
      <c r="F46" s="5"/>
      <c r="G46" s="5"/>
      <c r="H46" s="5"/>
      <c r="I46" s="5"/>
      <c r="J46" s="2"/>
      <c r="K46" s="2"/>
      <c r="L46" s="2"/>
      <c r="O46" s="32"/>
    </row>
    <row r="47" spans="1:15" s="70" customFormat="1" ht="12.75" customHeight="1">
      <c r="A47" s="67" t="s">
        <v>269</v>
      </c>
      <c r="B47" s="67"/>
      <c r="C47" s="68"/>
      <c r="D47" s="69"/>
      <c r="E47" s="69"/>
      <c r="F47" s="69"/>
      <c r="G47" s="69"/>
      <c r="H47" s="69"/>
      <c r="I47" s="69"/>
    </row>
    <row r="48" spans="1:15" s="1" customFormat="1">
      <c r="A48" s="55" t="s">
        <v>51</v>
      </c>
      <c r="B48" s="55"/>
      <c r="D48" s="5"/>
      <c r="E48" s="5"/>
      <c r="F48" s="5"/>
      <c r="G48" s="5"/>
      <c r="H48" s="5"/>
      <c r="I48" s="5"/>
      <c r="L48" s="2"/>
      <c r="O48" s="32"/>
    </row>
    <row r="49" spans="1:15" ht="12" customHeight="1">
      <c r="A49" s="56" t="s">
        <v>437</v>
      </c>
      <c r="B49" s="56" t="s">
        <v>437</v>
      </c>
      <c r="C49" s="8" t="s">
        <v>687</v>
      </c>
      <c r="D49" s="9"/>
      <c r="E49" s="9"/>
      <c r="F49" s="9">
        <f>SUM(D49:E49)</f>
        <v>0</v>
      </c>
      <c r="G49" s="9">
        <v>9347</v>
      </c>
      <c r="H49" s="9">
        <v>129195</v>
      </c>
      <c r="I49" s="12" t="s">
        <v>395</v>
      </c>
      <c r="O49" s="32"/>
    </row>
    <row r="50" spans="1:15" s="3" customFormat="1">
      <c r="A50" s="58"/>
      <c r="B50" s="58"/>
      <c r="C50" s="13" t="s">
        <v>63</v>
      </c>
      <c r="D50" s="14">
        <f t="shared" ref="D50:G50" si="9">SUM(D49:D49)</f>
        <v>0</v>
      </c>
      <c r="E50" s="14">
        <f t="shared" si="9"/>
        <v>0</v>
      </c>
      <c r="F50" s="14">
        <f t="shared" si="9"/>
        <v>0</v>
      </c>
      <c r="G50" s="14">
        <f t="shared" si="9"/>
        <v>9347</v>
      </c>
      <c r="H50" s="14">
        <f t="shared" ref="H50" si="10">SUM(H49:H49)</f>
        <v>129195</v>
      </c>
      <c r="I50" s="6"/>
      <c r="O50" s="32"/>
    </row>
    <row r="51" spans="1:15" s="3" customFormat="1">
      <c r="A51" s="55"/>
      <c r="B51" s="55"/>
      <c r="D51" s="6"/>
      <c r="E51" s="6"/>
      <c r="F51" s="6"/>
      <c r="G51" s="6"/>
      <c r="H51" s="6"/>
      <c r="I51" s="6"/>
      <c r="O51" s="32"/>
    </row>
    <row r="52" spans="1:15" s="3" customFormat="1">
      <c r="A52" s="55"/>
      <c r="B52" s="55"/>
      <c r="D52" s="6"/>
      <c r="E52" s="6"/>
      <c r="F52" s="6"/>
      <c r="G52" s="6"/>
      <c r="H52" s="6"/>
      <c r="I52" s="6"/>
      <c r="O52" s="32"/>
    </row>
    <row r="53" spans="1:15" s="1" customFormat="1" ht="12" customHeight="1">
      <c r="A53" s="54" t="s">
        <v>271</v>
      </c>
      <c r="B53" s="54"/>
      <c r="D53" s="5"/>
      <c r="E53" s="5"/>
      <c r="F53" s="5"/>
      <c r="G53" s="5"/>
      <c r="H53" s="5"/>
      <c r="I53" s="5"/>
      <c r="L53" s="2"/>
      <c r="O53" s="32"/>
    </row>
    <row r="54" spans="1:15" s="1" customFormat="1" ht="12" customHeight="1">
      <c r="A54" s="54" t="s">
        <v>269</v>
      </c>
      <c r="B54" s="54"/>
      <c r="D54" s="5"/>
      <c r="E54" s="5"/>
      <c r="F54" s="5"/>
      <c r="G54" s="5"/>
      <c r="H54" s="5"/>
      <c r="I54" s="5"/>
      <c r="L54" s="2"/>
      <c r="O54" s="32"/>
    </row>
    <row r="55" spans="1:15" s="3" customFormat="1" ht="12" customHeight="1">
      <c r="A55" s="55" t="s">
        <v>53</v>
      </c>
      <c r="B55" s="55"/>
      <c r="D55" s="6"/>
      <c r="E55" s="6"/>
      <c r="F55" s="6"/>
      <c r="G55" s="6"/>
      <c r="H55" s="6"/>
      <c r="I55" s="6"/>
      <c r="L55" s="2"/>
      <c r="O55" s="32"/>
    </row>
    <row r="56" spans="1:15" ht="12" customHeight="1">
      <c r="A56" s="57" t="s">
        <v>401</v>
      </c>
      <c r="B56" s="57" t="s">
        <v>401</v>
      </c>
      <c r="C56" s="8" t="s">
        <v>491</v>
      </c>
      <c r="D56" s="9">
        <v>200</v>
      </c>
      <c r="E56" s="9"/>
      <c r="F56" s="9">
        <f>SUM(D56:E56)</f>
        <v>200</v>
      </c>
      <c r="G56" s="9">
        <v>16</v>
      </c>
      <c r="H56" s="9">
        <v>100</v>
      </c>
      <c r="I56" s="12" t="s">
        <v>396</v>
      </c>
      <c r="J56" s="10" t="s">
        <v>560</v>
      </c>
      <c r="O56" s="32"/>
    </row>
    <row r="57" spans="1:15" ht="12" customHeight="1">
      <c r="A57" s="57" t="s">
        <v>401</v>
      </c>
      <c r="B57" s="57"/>
      <c r="C57" s="8" t="s">
        <v>653</v>
      </c>
      <c r="D57" s="9"/>
      <c r="E57" s="9"/>
      <c r="F57" s="9"/>
      <c r="G57" s="9">
        <v>702</v>
      </c>
      <c r="H57" s="9">
        <v>0</v>
      </c>
      <c r="O57" s="32"/>
    </row>
    <row r="58" spans="1:15" ht="12" customHeight="1">
      <c r="A58" s="57" t="s">
        <v>400</v>
      </c>
      <c r="B58" s="57" t="s">
        <v>400</v>
      </c>
      <c r="C58" s="8" t="s">
        <v>138</v>
      </c>
      <c r="D58" s="9">
        <v>54</v>
      </c>
      <c r="E58" s="9"/>
      <c r="F58" s="9">
        <f t="shared" ref="F58:F84" si="11">SUM(D58:E58)</f>
        <v>54</v>
      </c>
      <c r="G58" s="9">
        <v>194</v>
      </c>
      <c r="H58" s="9">
        <v>27</v>
      </c>
      <c r="I58" s="12" t="s">
        <v>396</v>
      </c>
      <c r="O58" s="32"/>
    </row>
    <row r="59" spans="1:15" ht="12" customHeight="1">
      <c r="A59" s="57" t="s">
        <v>268</v>
      </c>
      <c r="B59" s="57" t="s">
        <v>268</v>
      </c>
      <c r="C59" s="8" t="s">
        <v>64</v>
      </c>
      <c r="D59" s="9">
        <v>4787</v>
      </c>
      <c r="E59" s="9"/>
      <c r="F59" s="9">
        <f t="shared" si="11"/>
        <v>4787</v>
      </c>
      <c r="G59" s="9">
        <v>4787</v>
      </c>
      <c r="H59" s="9">
        <v>4787</v>
      </c>
      <c r="I59" s="12" t="s">
        <v>396</v>
      </c>
      <c r="O59" s="32"/>
    </row>
    <row r="60" spans="1:15" ht="12" customHeight="1">
      <c r="A60" s="57" t="s">
        <v>268</v>
      </c>
      <c r="B60" s="57"/>
      <c r="C60" s="8" t="s">
        <v>300</v>
      </c>
      <c r="D60" s="9">
        <v>718</v>
      </c>
      <c r="E60" s="9"/>
      <c r="F60" s="9">
        <f t="shared" si="11"/>
        <v>718</v>
      </c>
      <c r="G60" s="9">
        <v>720</v>
      </c>
      <c r="H60" s="9">
        <v>720</v>
      </c>
      <c r="I60" s="12" t="s">
        <v>396</v>
      </c>
      <c r="O60" s="32"/>
    </row>
    <row r="61" spans="1:15" ht="12" customHeight="1">
      <c r="A61" s="57" t="s">
        <v>268</v>
      </c>
      <c r="B61" s="57"/>
      <c r="C61" s="8" t="s">
        <v>381</v>
      </c>
      <c r="D61" s="9">
        <v>149</v>
      </c>
      <c r="E61" s="9"/>
      <c r="F61" s="9">
        <f t="shared" si="11"/>
        <v>149</v>
      </c>
      <c r="G61" s="9">
        <v>149</v>
      </c>
      <c r="H61" s="9">
        <v>149</v>
      </c>
      <c r="I61" s="12" t="s">
        <v>396</v>
      </c>
      <c r="J61" s="12"/>
      <c r="O61" s="32"/>
    </row>
    <row r="62" spans="1:15" ht="12" customHeight="1">
      <c r="A62" s="57" t="s">
        <v>268</v>
      </c>
      <c r="B62" s="57"/>
      <c r="C62" s="8" t="s">
        <v>643</v>
      </c>
      <c r="D62" s="9"/>
      <c r="E62" s="9">
        <v>798</v>
      </c>
      <c r="F62" s="9">
        <f t="shared" si="11"/>
        <v>798</v>
      </c>
      <c r="G62" s="9">
        <v>798</v>
      </c>
      <c r="H62" s="9">
        <v>0</v>
      </c>
      <c r="I62" s="12" t="s">
        <v>396</v>
      </c>
      <c r="J62" s="12"/>
      <c r="O62" s="32"/>
    </row>
    <row r="63" spans="1:15" ht="12" customHeight="1">
      <c r="A63" s="57" t="s">
        <v>268</v>
      </c>
      <c r="B63" s="57"/>
      <c r="C63" s="8" t="s">
        <v>192</v>
      </c>
      <c r="D63" s="9">
        <v>30</v>
      </c>
      <c r="E63" s="9"/>
      <c r="F63" s="9">
        <f t="shared" si="11"/>
        <v>30</v>
      </c>
      <c r="G63" s="9"/>
      <c r="H63" s="9">
        <v>30</v>
      </c>
      <c r="I63" s="12" t="s">
        <v>396</v>
      </c>
      <c r="J63" s="12" t="s">
        <v>382</v>
      </c>
      <c r="O63" s="32"/>
    </row>
    <row r="64" spans="1:15" ht="12" customHeight="1">
      <c r="A64" s="57" t="s">
        <v>268</v>
      </c>
      <c r="B64" s="57"/>
      <c r="C64" s="8" t="s">
        <v>298</v>
      </c>
      <c r="D64" s="9">
        <v>1257</v>
      </c>
      <c r="E64" s="9"/>
      <c r="F64" s="9">
        <f t="shared" si="11"/>
        <v>1257</v>
      </c>
      <c r="G64" s="9">
        <v>1209</v>
      </c>
      <c r="H64" s="9">
        <v>1257</v>
      </c>
      <c r="I64" s="12" t="s">
        <v>396</v>
      </c>
      <c r="J64" s="10" t="s">
        <v>383</v>
      </c>
      <c r="O64" s="32"/>
    </row>
    <row r="65" spans="1:15" ht="12" customHeight="1">
      <c r="A65" s="57" t="s">
        <v>268</v>
      </c>
      <c r="B65" s="57"/>
      <c r="C65" s="8" t="s">
        <v>299</v>
      </c>
      <c r="D65" s="9">
        <v>189</v>
      </c>
      <c r="E65" s="9"/>
      <c r="F65" s="9">
        <f t="shared" si="11"/>
        <v>189</v>
      </c>
      <c r="G65" s="9">
        <v>181</v>
      </c>
      <c r="H65" s="9">
        <v>189</v>
      </c>
      <c r="I65" s="12" t="s">
        <v>396</v>
      </c>
      <c r="J65" s="10" t="s">
        <v>322</v>
      </c>
      <c r="O65" s="32"/>
    </row>
    <row r="66" spans="1:15" ht="12" customHeight="1">
      <c r="A66" s="57" t="s">
        <v>268</v>
      </c>
      <c r="B66" s="57"/>
      <c r="C66" s="8" t="s">
        <v>65</v>
      </c>
      <c r="D66" s="9">
        <v>2280</v>
      </c>
      <c r="E66" s="9"/>
      <c r="F66" s="9">
        <f t="shared" si="11"/>
        <v>2280</v>
      </c>
      <c r="G66" s="9">
        <v>2305</v>
      </c>
      <c r="H66" s="9">
        <v>2280</v>
      </c>
      <c r="I66" s="12" t="s">
        <v>396</v>
      </c>
      <c r="J66" s="10" t="s">
        <v>384</v>
      </c>
      <c r="O66" s="32"/>
    </row>
    <row r="67" spans="1:15" ht="12" customHeight="1">
      <c r="A67" s="57" t="s">
        <v>402</v>
      </c>
      <c r="B67" s="57" t="s">
        <v>402</v>
      </c>
      <c r="C67" s="8" t="s">
        <v>85</v>
      </c>
      <c r="D67" s="9">
        <v>450</v>
      </c>
      <c r="E67" s="9"/>
      <c r="F67" s="9">
        <f t="shared" si="11"/>
        <v>450</v>
      </c>
      <c r="G67" s="9">
        <v>85</v>
      </c>
      <c r="H67" s="9">
        <v>450</v>
      </c>
      <c r="I67" s="12" t="s">
        <v>396</v>
      </c>
      <c r="O67" s="32"/>
    </row>
    <row r="68" spans="1:15" ht="12" customHeight="1">
      <c r="A68" s="57" t="s">
        <v>402</v>
      </c>
      <c r="B68" s="57"/>
      <c r="C68" s="8" t="s">
        <v>119</v>
      </c>
      <c r="D68" s="9">
        <v>816</v>
      </c>
      <c r="E68" s="9"/>
      <c r="F68" s="9">
        <f t="shared" si="11"/>
        <v>816</v>
      </c>
      <c r="G68" s="9">
        <v>754</v>
      </c>
      <c r="H68" s="9">
        <v>816</v>
      </c>
      <c r="I68" s="12" t="s">
        <v>396</v>
      </c>
      <c r="J68" s="10" t="s">
        <v>385</v>
      </c>
      <c r="O68" s="32"/>
    </row>
    <row r="69" spans="1:15" ht="12" customHeight="1">
      <c r="A69" s="57" t="s">
        <v>253</v>
      </c>
      <c r="B69" s="57" t="s">
        <v>253</v>
      </c>
      <c r="C69" s="8" t="s">
        <v>98</v>
      </c>
      <c r="D69" s="9">
        <v>1800</v>
      </c>
      <c r="E69" s="9">
        <v>139</v>
      </c>
      <c r="F69" s="9">
        <f t="shared" si="11"/>
        <v>1939</v>
      </c>
      <c r="G69" s="9">
        <v>2002</v>
      </c>
      <c r="H69" s="9">
        <v>1881</v>
      </c>
      <c r="I69" s="12" t="s">
        <v>396</v>
      </c>
      <c r="J69" s="12"/>
      <c r="K69" s="12"/>
      <c r="O69" s="32"/>
    </row>
    <row r="70" spans="1:15" ht="12" customHeight="1">
      <c r="A70" s="57" t="s">
        <v>254</v>
      </c>
      <c r="B70" s="57"/>
      <c r="C70" s="8" t="s">
        <v>66</v>
      </c>
      <c r="D70" s="9">
        <v>320</v>
      </c>
      <c r="E70" s="9"/>
      <c r="F70" s="9">
        <f t="shared" si="11"/>
        <v>320</v>
      </c>
      <c r="G70" s="9">
        <v>13</v>
      </c>
      <c r="H70" s="9">
        <v>0</v>
      </c>
      <c r="I70" s="12" t="s">
        <v>396</v>
      </c>
      <c r="J70" s="10" t="s">
        <v>386</v>
      </c>
      <c r="K70" s="12"/>
      <c r="L70" s="10" t="s">
        <v>473</v>
      </c>
      <c r="M70" s="12"/>
      <c r="O70" s="32"/>
    </row>
    <row r="71" spans="1:15" ht="12" customHeight="1">
      <c r="A71" s="57" t="s">
        <v>324</v>
      </c>
      <c r="B71" s="57"/>
      <c r="C71" s="8" t="s">
        <v>12</v>
      </c>
      <c r="D71" s="9">
        <v>130</v>
      </c>
      <c r="E71" s="9"/>
      <c r="F71" s="9">
        <f t="shared" si="11"/>
        <v>130</v>
      </c>
      <c r="G71" s="9">
        <v>57</v>
      </c>
      <c r="H71" s="9">
        <v>130</v>
      </c>
      <c r="I71" s="12" t="s">
        <v>396</v>
      </c>
      <c r="J71" s="12"/>
      <c r="K71" s="12"/>
      <c r="O71" s="32"/>
    </row>
    <row r="72" spans="1:15" ht="12" customHeight="1">
      <c r="A72" s="57" t="s">
        <v>265</v>
      </c>
      <c r="B72" s="57" t="s">
        <v>265</v>
      </c>
      <c r="C72" s="8" t="s">
        <v>474</v>
      </c>
      <c r="D72" s="9">
        <v>50</v>
      </c>
      <c r="E72" s="9"/>
      <c r="F72" s="9">
        <f t="shared" si="11"/>
        <v>50</v>
      </c>
      <c r="G72" s="9">
        <v>27</v>
      </c>
      <c r="H72" s="9">
        <v>50</v>
      </c>
      <c r="I72" s="12" t="s">
        <v>396</v>
      </c>
      <c r="O72" s="32"/>
    </row>
    <row r="73" spans="1:15" ht="12" customHeight="1">
      <c r="A73" s="57" t="s">
        <v>265</v>
      </c>
      <c r="B73" s="57"/>
      <c r="C73" s="8" t="s">
        <v>221</v>
      </c>
      <c r="D73" s="9">
        <v>20</v>
      </c>
      <c r="E73" s="9"/>
      <c r="F73" s="9">
        <f t="shared" si="11"/>
        <v>20</v>
      </c>
      <c r="G73" s="9">
        <v>15</v>
      </c>
      <c r="H73" s="9">
        <v>20</v>
      </c>
      <c r="I73" s="12" t="s">
        <v>396</v>
      </c>
      <c r="O73" s="32"/>
    </row>
    <row r="74" spans="1:15" ht="12" customHeight="1">
      <c r="A74" s="57" t="s">
        <v>407</v>
      </c>
      <c r="B74" s="57" t="s">
        <v>407</v>
      </c>
      <c r="C74" s="8" t="s">
        <v>94</v>
      </c>
      <c r="D74" s="9">
        <v>20</v>
      </c>
      <c r="E74" s="9"/>
      <c r="F74" s="9">
        <f t="shared" si="11"/>
        <v>20</v>
      </c>
      <c r="G74" s="9">
        <v>12</v>
      </c>
      <c r="H74" s="9">
        <v>20</v>
      </c>
      <c r="I74" s="12" t="s">
        <v>396</v>
      </c>
      <c r="O74" s="32"/>
    </row>
    <row r="75" spans="1:15" ht="12" customHeight="1">
      <c r="A75" s="57" t="s">
        <v>407</v>
      </c>
      <c r="B75" s="57"/>
      <c r="C75" s="8" t="s">
        <v>67</v>
      </c>
      <c r="D75" s="9">
        <v>100</v>
      </c>
      <c r="E75" s="9"/>
      <c r="F75" s="9">
        <f t="shared" si="11"/>
        <v>100</v>
      </c>
      <c r="G75" s="9">
        <v>41</v>
      </c>
      <c r="H75" s="9">
        <v>100</v>
      </c>
      <c r="I75" s="12" t="s">
        <v>396</v>
      </c>
      <c r="O75" s="32"/>
    </row>
    <row r="76" spans="1:15" ht="12" customHeight="1">
      <c r="A76" s="57" t="s">
        <v>407</v>
      </c>
      <c r="B76" s="57"/>
      <c r="C76" s="8" t="s">
        <v>90</v>
      </c>
      <c r="D76" s="9">
        <v>10</v>
      </c>
      <c r="E76" s="9"/>
      <c r="F76" s="9">
        <f t="shared" si="11"/>
        <v>10</v>
      </c>
      <c r="G76" s="9">
        <v>18</v>
      </c>
      <c r="H76" s="9">
        <v>20</v>
      </c>
      <c r="I76" s="12" t="s">
        <v>396</v>
      </c>
      <c r="O76" s="32"/>
    </row>
    <row r="77" spans="1:15" ht="12" customHeight="1">
      <c r="A77" s="57" t="s">
        <v>264</v>
      </c>
      <c r="B77" s="57" t="s">
        <v>264</v>
      </c>
      <c r="C77" s="8" t="s">
        <v>452</v>
      </c>
      <c r="D77" s="9">
        <v>30</v>
      </c>
      <c r="E77" s="9"/>
      <c r="F77" s="9">
        <f t="shared" si="11"/>
        <v>30</v>
      </c>
      <c r="G77" s="9">
        <v>28</v>
      </c>
      <c r="H77" s="9">
        <v>30</v>
      </c>
      <c r="I77" s="12" t="s">
        <v>396</v>
      </c>
      <c r="J77" s="12"/>
      <c r="K77" s="12"/>
      <c r="O77" s="32"/>
    </row>
    <row r="78" spans="1:15" ht="12" customHeight="1">
      <c r="A78" s="57" t="s">
        <v>255</v>
      </c>
      <c r="B78" s="57" t="s">
        <v>255</v>
      </c>
      <c r="C78" s="8" t="s">
        <v>218</v>
      </c>
      <c r="D78" s="9">
        <v>400</v>
      </c>
      <c r="E78" s="9"/>
      <c r="F78" s="9">
        <f t="shared" si="11"/>
        <v>400</v>
      </c>
      <c r="G78" s="9">
        <v>304</v>
      </c>
      <c r="H78" s="9">
        <v>400</v>
      </c>
      <c r="I78" s="12" t="s">
        <v>396</v>
      </c>
      <c r="O78" s="32"/>
    </row>
    <row r="79" spans="1:15" ht="12" customHeight="1">
      <c r="A79" s="57" t="s">
        <v>259</v>
      </c>
      <c r="B79" s="57" t="s">
        <v>259</v>
      </c>
      <c r="C79" s="8" t="s">
        <v>453</v>
      </c>
      <c r="D79" s="9">
        <v>100</v>
      </c>
      <c r="E79" s="9"/>
      <c r="F79" s="9">
        <f t="shared" si="11"/>
        <v>100</v>
      </c>
      <c r="G79" s="9">
        <v>177</v>
      </c>
      <c r="H79" s="9">
        <v>200</v>
      </c>
      <c r="I79" s="12" t="s">
        <v>396</v>
      </c>
      <c r="O79" s="32"/>
    </row>
    <row r="80" spans="1:15" ht="12" customHeight="1">
      <c r="A80" s="57" t="s">
        <v>259</v>
      </c>
      <c r="B80" s="57"/>
      <c r="C80" s="43" t="s">
        <v>59</v>
      </c>
      <c r="D80" s="9">
        <v>650</v>
      </c>
      <c r="E80" s="9"/>
      <c r="F80" s="9">
        <f t="shared" si="11"/>
        <v>650</v>
      </c>
      <c r="G80" s="9">
        <v>560</v>
      </c>
      <c r="H80" s="9">
        <v>650</v>
      </c>
      <c r="I80" s="12" t="s">
        <v>396</v>
      </c>
      <c r="O80" s="32"/>
    </row>
    <row r="81" spans="1:15" ht="12" customHeight="1">
      <c r="A81" s="57" t="s">
        <v>259</v>
      </c>
      <c r="B81" s="57"/>
      <c r="C81" s="43" t="s">
        <v>222</v>
      </c>
      <c r="D81" s="9">
        <v>150</v>
      </c>
      <c r="E81" s="9"/>
      <c r="F81" s="9">
        <f t="shared" si="11"/>
        <v>150</v>
      </c>
      <c r="G81" s="9">
        <v>71</v>
      </c>
      <c r="H81" s="9">
        <v>150</v>
      </c>
      <c r="I81" s="12" t="s">
        <v>396</v>
      </c>
      <c r="O81" s="32"/>
    </row>
    <row r="82" spans="1:15" ht="12" customHeight="1">
      <c r="A82" s="57" t="s">
        <v>260</v>
      </c>
      <c r="B82" s="57" t="s">
        <v>260</v>
      </c>
      <c r="C82" s="8" t="s">
        <v>224</v>
      </c>
      <c r="D82" s="9">
        <v>594</v>
      </c>
      <c r="E82" s="9"/>
      <c r="F82" s="9">
        <f t="shared" si="11"/>
        <v>594</v>
      </c>
      <c r="G82" s="9">
        <v>429</v>
      </c>
      <c r="H82" s="9">
        <v>0</v>
      </c>
      <c r="I82" s="12" t="s">
        <v>396</v>
      </c>
      <c r="J82" s="10" t="s">
        <v>561</v>
      </c>
      <c r="O82" s="32"/>
    </row>
    <row r="83" spans="1:15" ht="12" customHeight="1">
      <c r="A83" s="57" t="s">
        <v>260</v>
      </c>
      <c r="B83" s="57"/>
      <c r="C83" s="8" t="s">
        <v>187</v>
      </c>
      <c r="D83" s="9">
        <v>150</v>
      </c>
      <c r="E83" s="9"/>
      <c r="F83" s="9">
        <f t="shared" si="11"/>
        <v>150</v>
      </c>
      <c r="G83" s="9">
        <v>134</v>
      </c>
      <c r="H83" s="9">
        <v>150</v>
      </c>
      <c r="I83" s="12" t="s">
        <v>396</v>
      </c>
      <c r="O83" s="32"/>
    </row>
    <row r="84" spans="1:15" ht="12" customHeight="1">
      <c r="A84" s="57" t="s">
        <v>398</v>
      </c>
      <c r="B84" s="57" t="s">
        <v>398</v>
      </c>
      <c r="C84" s="8" t="s">
        <v>56</v>
      </c>
      <c r="D84" s="9">
        <v>454</v>
      </c>
      <c r="E84" s="9"/>
      <c r="F84" s="9">
        <f t="shared" si="11"/>
        <v>454</v>
      </c>
      <c r="G84" s="9">
        <v>377</v>
      </c>
      <c r="H84" s="9">
        <v>484</v>
      </c>
      <c r="I84" s="12" t="s">
        <v>396</v>
      </c>
      <c r="J84" s="12">
        <f>SUM(H72:H83)</f>
        <v>1790</v>
      </c>
      <c r="K84" s="12"/>
      <c r="O84" s="32"/>
    </row>
    <row r="85" spans="1:15" s="3" customFormat="1" ht="12" customHeight="1">
      <c r="A85" s="58"/>
      <c r="B85" s="58"/>
      <c r="C85" s="13" t="s">
        <v>88</v>
      </c>
      <c r="D85" s="14">
        <f>SUM(D56:D84)</f>
        <v>15908</v>
      </c>
      <c r="E85" s="14">
        <f>SUM(E56:E84)</f>
        <v>937</v>
      </c>
      <c r="F85" s="14">
        <f>SUM(F56:F84)</f>
        <v>16845</v>
      </c>
      <c r="G85" s="14">
        <f>SUM(G56:G84)</f>
        <v>16165</v>
      </c>
      <c r="H85" s="14">
        <f>SUM(H56:H84)</f>
        <v>15090</v>
      </c>
      <c r="I85" s="6"/>
      <c r="O85" s="32"/>
    </row>
    <row r="86" spans="1:15" s="3" customFormat="1" ht="12" customHeight="1">
      <c r="A86" s="55"/>
      <c r="B86" s="55"/>
      <c r="D86" s="6"/>
      <c r="E86" s="6"/>
      <c r="F86" s="6"/>
      <c r="G86" s="6"/>
      <c r="H86" s="6"/>
      <c r="I86" s="6"/>
      <c r="O86" s="32"/>
    </row>
    <row r="87" spans="1:15" s="1" customFormat="1" ht="35.25" customHeight="1">
      <c r="A87" s="54"/>
      <c r="B87" s="54"/>
      <c r="D87" s="41" t="s">
        <v>608</v>
      </c>
      <c r="E87" s="41" t="s">
        <v>609</v>
      </c>
      <c r="F87" s="41" t="s">
        <v>610</v>
      </c>
      <c r="G87" s="41" t="s">
        <v>611</v>
      </c>
      <c r="H87" s="41" t="s">
        <v>664</v>
      </c>
      <c r="I87" s="110"/>
      <c r="K87" s="3"/>
      <c r="L87" s="3"/>
      <c r="M87" s="3"/>
      <c r="N87" s="2"/>
    </row>
    <row r="88" spans="1:15" s="1" customFormat="1" ht="12" customHeight="1">
      <c r="A88" s="54" t="s">
        <v>271</v>
      </c>
      <c r="B88" s="54"/>
      <c r="D88" s="5"/>
      <c r="E88" s="5"/>
      <c r="F88" s="5"/>
      <c r="G88" s="5"/>
      <c r="H88" s="5"/>
      <c r="I88" s="5"/>
      <c r="L88" s="2"/>
      <c r="O88" s="32"/>
    </row>
    <row r="89" spans="1:15" s="1" customFormat="1" ht="12" customHeight="1">
      <c r="A89" s="54" t="s">
        <v>269</v>
      </c>
      <c r="B89" s="54"/>
      <c r="D89" s="5"/>
      <c r="E89" s="5"/>
      <c r="F89" s="5"/>
      <c r="G89" s="5"/>
      <c r="H89" s="5"/>
      <c r="I89" s="5"/>
      <c r="L89" s="2"/>
      <c r="O89" s="32"/>
    </row>
    <row r="90" spans="1:15" s="3" customFormat="1" ht="12" customHeight="1">
      <c r="A90" s="55" t="s">
        <v>53</v>
      </c>
      <c r="B90" s="55"/>
      <c r="D90" s="6"/>
      <c r="E90" s="6"/>
      <c r="F90" s="6"/>
      <c r="G90" s="6"/>
      <c r="H90" s="6"/>
      <c r="I90" s="6"/>
      <c r="L90" s="2"/>
      <c r="O90" s="32"/>
    </row>
    <row r="91" spans="1:15" ht="12" customHeight="1">
      <c r="A91" s="57" t="s">
        <v>492</v>
      </c>
      <c r="B91" s="57" t="s">
        <v>404</v>
      </c>
      <c r="C91" s="8" t="s">
        <v>86</v>
      </c>
      <c r="D91" s="9">
        <v>270</v>
      </c>
      <c r="E91" s="9"/>
      <c r="F91" s="9">
        <f>SUM(D91:E91)</f>
        <v>270</v>
      </c>
      <c r="G91" s="9">
        <v>270</v>
      </c>
      <c r="H91" s="9">
        <v>270</v>
      </c>
      <c r="I91" s="12" t="s">
        <v>396</v>
      </c>
      <c r="O91" s="32"/>
    </row>
    <row r="92" spans="1:15" s="3" customFormat="1" ht="12" customHeight="1">
      <c r="A92" s="58"/>
      <c r="B92" s="58"/>
      <c r="C92" s="13" t="s">
        <v>88</v>
      </c>
      <c r="D92" s="14">
        <f t="shared" ref="D92:F92" si="12">SUM(D91)</f>
        <v>270</v>
      </c>
      <c r="E92" s="14">
        <f t="shared" si="12"/>
        <v>0</v>
      </c>
      <c r="F92" s="14">
        <f t="shared" si="12"/>
        <v>270</v>
      </c>
      <c r="G92" s="14">
        <f t="shared" ref="G92:H92" si="13">SUM(G91)</f>
        <v>270</v>
      </c>
      <c r="H92" s="14">
        <f t="shared" si="13"/>
        <v>270</v>
      </c>
      <c r="I92" s="6"/>
      <c r="O92" s="32"/>
    </row>
    <row r="93" spans="1:15" s="3" customFormat="1" ht="12" customHeight="1">
      <c r="A93" s="55"/>
      <c r="B93" s="55"/>
      <c r="D93" s="6"/>
      <c r="E93" s="6"/>
      <c r="F93" s="6"/>
      <c r="G93" s="6"/>
      <c r="H93" s="6"/>
      <c r="I93" s="6"/>
      <c r="O93" s="32"/>
    </row>
    <row r="94" spans="1:15" s="3" customFormat="1" ht="12" customHeight="1">
      <c r="A94" s="55"/>
      <c r="B94" s="55"/>
      <c r="D94" s="6"/>
      <c r="E94" s="6"/>
      <c r="F94" s="6"/>
      <c r="G94" s="6"/>
      <c r="H94" s="6"/>
      <c r="I94" s="6"/>
      <c r="O94" s="32"/>
    </row>
    <row r="95" spans="1:15" s="1" customFormat="1" ht="12" customHeight="1">
      <c r="A95" s="54" t="s">
        <v>271</v>
      </c>
      <c r="B95" s="54"/>
      <c r="D95" s="5"/>
      <c r="E95" s="5"/>
      <c r="F95" s="5"/>
      <c r="G95" s="5"/>
      <c r="H95" s="5"/>
      <c r="I95" s="5"/>
      <c r="L95" s="2"/>
      <c r="O95" s="32"/>
    </row>
    <row r="96" spans="1:15" s="1" customFormat="1" ht="12" customHeight="1">
      <c r="A96" s="54" t="s">
        <v>269</v>
      </c>
      <c r="B96" s="54"/>
      <c r="D96" s="5"/>
      <c r="E96" s="5"/>
      <c r="F96" s="5"/>
      <c r="G96" s="5"/>
      <c r="H96" s="5"/>
      <c r="I96" s="5"/>
      <c r="L96" s="2"/>
      <c r="O96" s="32"/>
    </row>
    <row r="97" spans="1:15" s="3" customFormat="1" ht="12" customHeight="1">
      <c r="A97" s="55" t="s">
        <v>51</v>
      </c>
      <c r="B97" s="55"/>
      <c r="D97" s="6"/>
      <c r="E97" s="6"/>
      <c r="F97" s="6"/>
      <c r="G97" s="6"/>
      <c r="H97" s="6"/>
      <c r="I97" s="6"/>
      <c r="L97" s="2"/>
      <c r="O97" s="32"/>
    </row>
    <row r="98" spans="1:15" s="3" customFormat="1" ht="12" customHeight="1">
      <c r="A98" s="60" t="s">
        <v>493</v>
      </c>
      <c r="B98" s="60" t="s">
        <v>405</v>
      </c>
      <c r="C98" s="53" t="s">
        <v>357</v>
      </c>
      <c r="D98" s="9">
        <v>972</v>
      </c>
      <c r="E98" s="9"/>
      <c r="F98" s="9">
        <f>SUM(D98:E98)</f>
        <v>972</v>
      </c>
      <c r="G98" s="9">
        <v>972</v>
      </c>
      <c r="H98" s="9">
        <v>2808</v>
      </c>
      <c r="I98" s="12" t="s">
        <v>396</v>
      </c>
      <c r="J98" s="2"/>
      <c r="L98" s="2"/>
      <c r="O98" s="32"/>
    </row>
    <row r="99" spans="1:15" s="3" customFormat="1" ht="12" customHeight="1">
      <c r="A99" s="60" t="s">
        <v>654</v>
      </c>
      <c r="B99" s="60"/>
      <c r="C99" s="53" t="s">
        <v>655</v>
      </c>
      <c r="D99" s="9"/>
      <c r="E99" s="9"/>
      <c r="F99" s="9"/>
      <c r="G99" s="9">
        <v>1929</v>
      </c>
      <c r="H99" s="9">
        <v>0</v>
      </c>
      <c r="I99" s="12"/>
      <c r="J99" s="2"/>
      <c r="L99" s="2"/>
      <c r="O99" s="32"/>
    </row>
    <row r="100" spans="1:15" s="3" customFormat="1" ht="12" customHeight="1">
      <c r="A100" s="58"/>
      <c r="B100" s="58"/>
      <c r="C100" s="13" t="s">
        <v>63</v>
      </c>
      <c r="D100" s="14">
        <f t="shared" ref="D100:F100" si="14">SUM(D98:D99)</f>
        <v>972</v>
      </c>
      <c r="E100" s="14">
        <f t="shared" si="14"/>
        <v>0</v>
      </c>
      <c r="F100" s="14">
        <f t="shared" si="14"/>
        <v>972</v>
      </c>
      <c r="G100" s="14">
        <f>SUM(G98:G99)</f>
        <v>2901</v>
      </c>
      <c r="H100" s="14">
        <f>SUM(H98:H99)</f>
        <v>2808</v>
      </c>
      <c r="I100" s="6"/>
      <c r="O100" s="32"/>
    </row>
    <row r="101" spans="1:15" s="3" customFormat="1" ht="12" customHeight="1">
      <c r="A101" s="55"/>
      <c r="B101" s="55"/>
      <c r="D101" s="6"/>
      <c r="E101" s="6"/>
      <c r="F101" s="6"/>
      <c r="G101" s="6"/>
      <c r="H101" s="6"/>
      <c r="I101" s="6"/>
      <c r="O101" s="32"/>
    </row>
    <row r="102" spans="1:15" s="3" customFormat="1" ht="12" customHeight="1">
      <c r="A102" s="55"/>
      <c r="B102" s="55"/>
      <c r="D102" s="6"/>
      <c r="E102" s="6"/>
      <c r="F102" s="6"/>
      <c r="G102" s="6"/>
      <c r="H102" s="6"/>
      <c r="I102" s="6"/>
      <c r="O102" s="32"/>
    </row>
    <row r="103" spans="1:15" s="1" customFormat="1" ht="12" customHeight="1">
      <c r="A103" s="54" t="s">
        <v>271</v>
      </c>
      <c r="B103" s="54"/>
      <c r="D103" s="5"/>
      <c r="E103" s="5"/>
      <c r="F103" s="5"/>
      <c r="G103" s="5"/>
      <c r="H103" s="5"/>
      <c r="I103" s="5"/>
      <c r="L103" s="2"/>
      <c r="O103" s="32"/>
    </row>
    <row r="104" spans="1:15" s="1" customFormat="1" ht="12" customHeight="1">
      <c r="A104" s="54" t="s">
        <v>269</v>
      </c>
      <c r="B104" s="54"/>
      <c r="D104" s="5"/>
      <c r="E104" s="5"/>
      <c r="F104" s="5"/>
      <c r="G104" s="5"/>
      <c r="H104" s="5"/>
      <c r="I104" s="5"/>
      <c r="L104" s="2"/>
      <c r="O104" s="32"/>
    </row>
    <row r="105" spans="1:15" s="3" customFormat="1" ht="12" customHeight="1">
      <c r="A105" s="55" t="s">
        <v>53</v>
      </c>
      <c r="B105" s="55"/>
      <c r="D105" s="6"/>
      <c r="E105" s="6"/>
      <c r="F105" s="6"/>
      <c r="G105" s="6"/>
      <c r="H105" s="6"/>
      <c r="I105" s="6"/>
      <c r="L105" s="2"/>
      <c r="O105" s="32"/>
    </row>
    <row r="106" spans="1:15" s="3" customFormat="1" ht="12" customHeight="1">
      <c r="A106" s="60" t="s">
        <v>494</v>
      </c>
      <c r="B106" s="60" t="s">
        <v>406</v>
      </c>
      <c r="C106" s="53" t="s">
        <v>199</v>
      </c>
      <c r="D106" s="9">
        <v>21910</v>
      </c>
      <c r="E106" s="9">
        <v>-974</v>
      </c>
      <c r="F106" s="9">
        <f>SUM(D106:E106)</f>
        <v>20936</v>
      </c>
      <c r="G106" s="9">
        <v>20936</v>
      </c>
      <c r="H106" s="9">
        <v>21227</v>
      </c>
      <c r="I106" s="12" t="s">
        <v>396</v>
      </c>
      <c r="J106" s="2"/>
      <c r="L106" s="2"/>
      <c r="O106" s="32"/>
    </row>
    <row r="107" spans="1:15" s="3" customFormat="1" ht="12" customHeight="1">
      <c r="A107" s="60" t="s">
        <v>494</v>
      </c>
      <c r="B107" s="60"/>
      <c r="C107" s="53" t="s">
        <v>200</v>
      </c>
      <c r="D107" s="9">
        <v>2161</v>
      </c>
      <c r="E107" s="9"/>
      <c r="F107" s="9">
        <f t="shared" ref="F107:F112" si="15">SUM(D107:E107)</f>
        <v>2161</v>
      </c>
      <c r="G107" s="9">
        <v>1980</v>
      </c>
      <c r="H107" s="9">
        <v>2057</v>
      </c>
      <c r="I107" s="12" t="s">
        <v>396</v>
      </c>
      <c r="L107" s="2"/>
      <c r="O107" s="32"/>
    </row>
    <row r="108" spans="1:15" ht="12" customHeight="1">
      <c r="A108" s="57" t="s">
        <v>495</v>
      </c>
      <c r="B108" s="57"/>
      <c r="C108" s="8" t="s">
        <v>184</v>
      </c>
      <c r="D108" s="9">
        <v>119</v>
      </c>
      <c r="E108" s="9"/>
      <c r="F108" s="9">
        <f t="shared" si="15"/>
        <v>119</v>
      </c>
      <c r="G108" s="9">
        <v>119</v>
      </c>
      <c r="H108" s="9">
        <v>119</v>
      </c>
      <c r="I108" s="12" t="s">
        <v>396</v>
      </c>
      <c r="J108" s="10" t="s">
        <v>586</v>
      </c>
      <c r="K108" s="10" t="s">
        <v>585</v>
      </c>
      <c r="O108" s="32"/>
    </row>
    <row r="109" spans="1:15" ht="12" customHeight="1">
      <c r="A109" s="57" t="s">
        <v>495</v>
      </c>
      <c r="B109" s="57"/>
      <c r="C109" s="8" t="s">
        <v>193</v>
      </c>
      <c r="D109" s="9">
        <v>972</v>
      </c>
      <c r="E109" s="9"/>
      <c r="F109" s="9">
        <f t="shared" si="15"/>
        <v>972</v>
      </c>
      <c r="G109" s="9">
        <v>794</v>
      </c>
      <c r="H109" s="9">
        <v>794</v>
      </c>
      <c r="I109" s="12" t="s">
        <v>396</v>
      </c>
      <c r="J109" s="10" t="s">
        <v>590</v>
      </c>
      <c r="O109" s="32"/>
    </row>
    <row r="110" spans="1:15" ht="12" customHeight="1">
      <c r="A110" s="57" t="s">
        <v>495</v>
      </c>
      <c r="B110" s="57"/>
      <c r="C110" s="8" t="s">
        <v>244</v>
      </c>
      <c r="D110" s="9">
        <v>190</v>
      </c>
      <c r="E110" s="9"/>
      <c r="F110" s="9">
        <f t="shared" si="15"/>
        <v>190</v>
      </c>
      <c r="G110" s="9">
        <v>190</v>
      </c>
      <c r="H110" s="9">
        <v>190</v>
      </c>
      <c r="I110" s="12" t="s">
        <v>396</v>
      </c>
      <c r="J110" s="10" t="s">
        <v>589</v>
      </c>
      <c r="K110" s="10" t="s">
        <v>585</v>
      </c>
      <c r="O110" s="32"/>
    </row>
    <row r="111" spans="1:15" ht="12" customHeight="1">
      <c r="A111" s="57" t="s">
        <v>495</v>
      </c>
      <c r="B111" s="57"/>
      <c r="C111" s="8" t="s">
        <v>358</v>
      </c>
      <c r="D111" s="9">
        <v>179</v>
      </c>
      <c r="E111" s="9"/>
      <c r="F111" s="9">
        <f t="shared" si="15"/>
        <v>179</v>
      </c>
      <c r="G111" s="9">
        <v>179</v>
      </c>
      <c r="H111" s="9">
        <v>179</v>
      </c>
      <c r="I111" s="12" t="s">
        <v>396</v>
      </c>
      <c r="J111" s="10" t="s">
        <v>588</v>
      </c>
      <c r="K111" s="10" t="s">
        <v>587</v>
      </c>
      <c r="O111" s="32"/>
    </row>
    <row r="112" spans="1:15" ht="12" customHeight="1">
      <c r="A112" s="57" t="s">
        <v>495</v>
      </c>
      <c r="B112" s="57"/>
      <c r="C112" s="8" t="s">
        <v>157</v>
      </c>
      <c r="D112" s="9">
        <v>16</v>
      </c>
      <c r="E112" s="9"/>
      <c r="F112" s="9">
        <f t="shared" si="15"/>
        <v>16</v>
      </c>
      <c r="G112" s="9">
        <v>16</v>
      </c>
      <c r="H112" s="9">
        <v>16</v>
      </c>
      <c r="I112" s="12" t="s">
        <v>396</v>
      </c>
      <c r="O112" s="32"/>
    </row>
    <row r="113" spans="1:15" s="3" customFormat="1" ht="12" customHeight="1">
      <c r="A113" s="58"/>
      <c r="B113" s="58"/>
      <c r="C113" s="13" t="s">
        <v>88</v>
      </c>
      <c r="D113" s="14">
        <f t="shared" ref="D113:F113" si="16">SUM(D106:D112)</f>
        <v>25547</v>
      </c>
      <c r="E113" s="14">
        <f t="shared" si="16"/>
        <v>-974</v>
      </c>
      <c r="F113" s="14">
        <f t="shared" si="16"/>
        <v>24573</v>
      </c>
      <c r="G113" s="14">
        <f>SUM(G106:G112)</f>
        <v>24214</v>
      </c>
      <c r="H113" s="14">
        <f>SUM(H106:H112)</f>
        <v>24582</v>
      </c>
      <c r="I113" s="6"/>
      <c r="O113" s="32"/>
    </row>
    <row r="114" spans="1:15" s="3" customFormat="1" ht="12" customHeight="1">
      <c r="A114" s="55"/>
      <c r="B114" s="55"/>
      <c r="D114" s="6"/>
      <c r="E114" s="6"/>
      <c r="F114" s="6"/>
      <c r="G114" s="6"/>
      <c r="H114" s="6"/>
      <c r="I114" s="6"/>
      <c r="O114" s="32"/>
    </row>
    <row r="115" spans="1:15" s="1" customFormat="1" ht="12" customHeight="1">
      <c r="A115" s="54"/>
      <c r="B115" s="54"/>
      <c r="D115" s="5"/>
      <c r="E115" s="5"/>
      <c r="F115" s="5"/>
      <c r="G115" s="5"/>
      <c r="H115" s="5"/>
      <c r="I115" s="5"/>
      <c r="L115" s="2"/>
      <c r="O115" s="32"/>
    </row>
    <row r="116" spans="1:15" s="1" customFormat="1" ht="12" customHeight="1">
      <c r="A116" s="54" t="s">
        <v>272</v>
      </c>
      <c r="B116" s="54"/>
      <c r="D116" s="5"/>
      <c r="E116" s="5"/>
      <c r="F116" s="5"/>
      <c r="G116" s="5"/>
      <c r="H116" s="5"/>
      <c r="I116" s="5"/>
      <c r="L116" s="2"/>
      <c r="O116" s="32"/>
    </row>
    <row r="117" spans="1:15" s="1" customFormat="1" ht="12" customHeight="1">
      <c r="A117" s="54" t="s">
        <v>269</v>
      </c>
      <c r="B117" s="54"/>
      <c r="D117" s="5"/>
      <c r="E117" s="5"/>
      <c r="F117" s="5"/>
      <c r="G117" s="5"/>
      <c r="H117" s="5"/>
      <c r="I117" s="5"/>
      <c r="L117" s="2"/>
      <c r="O117" s="32"/>
    </row>
    <row r="118" spans="1:15" s="3" customFormat="1" ht="12" customHeight="1">
      <c r="A118" s="55" t="s">
        <v>53</v>
      </c>
      <c r="B118" s="55"/>
      <c r="D118" s="6"/>
      <c r="E118" s="6"/>
      <c r="F118" s="6"/>
      <c r="G118" s="6"/>
      <c r="H118" s="6"/>
      <c r="I118" s="6"/>
      <c r="L118" s="2"/>
      <c r="O118" s="32"/>
    </row>
    <row r="119" spans="1:15" ht="12" customHeight="1">
      <c r="A119" s="57" t="s">
        <v>407</v>
      </c>
      <c r="B119" s="57" t="s">
        <v>407</v>
      </c>
      <c r="C119" s="8" t="s">
        <v>233</v>
      </c>
      <c r="D119" s="9">
        <v>30</v>
      </c>
      <c r="E119" s="9"/>
      <c r="F119" s="9">
        <f>SUM(D119:E119)</f>
        <v>30</v>
      </c>
      <c r="G119" s="9">
        <v>9</v>
      </c>
      <c r="H119" s="9">
        <v>30</v>
      </c>
      <c r="I119" s="12" t="s">
        <v>394</v>
      </c>
      <c r="O119" s="32"/>
    </row>
    <row r="120" spans="1:15" ht="12" customHeight="1">
      <c r="A120" s="57" t="s">
        <v>407</v>
      </c>
      <c r="B120" s="57"/>
      <c r="C120" s="8" t="s">
        <v>234</v>
      </c>
      <c r="D120" s="9">
        <v>120</v>
      </c>
      <c r="E120" s="9"/>
      <c r="F120" s="9">
        <f t="shared" ref="F120:F123" si="17">SUM(D120:E120)</f>
        <v>120</v>
      </c>
      <c r="G120" s="9"/>
      <c r="H120" s="9">
        <v>120</v>
      </c>
      <c r="I120" s="12" t="s">
        <v>394</v>
      </c>
      <c r="O120" s="32"/>
    </row>
    <row r="121" spans="1:15" ht="12" customHeight="1">
      <c r="A121" s="57" t="s">
        <v>407</v>
      </c>
      <c r="B121" s="57"/>
      <c r="C121" s="116" t="s">
        <v>432</v>
      </c>
      <c r="D121" s="9">
        <v>50</v>
      </c>
      <c r="E121" s="9"/>
      <c r="F121" s="9">
        <f t="shared" si="17"/>
        <v>50</v>
      </c>
      <c r="G121" s="9">
        <v>58</v>
      </c>
      <c r="H121" s="9">
        <v>50</v>
      </c>
      <c r="I121" s="12" t="s">
        <v>394</v>
      </c>
      <c r="O121" s="32"/>
    </row>
    <row r="122" spans="1:15" ht="12" customHeight="1">
      <c r="A122" s="57" t="s">
        <v>403</v>
      </c>
      <c r="B122" s="57" t="s">
        <v>403</v>
      </c>
      <c r="C122" s="8" t="s">
        <v>237</v>
      </c>
      <c r="D122" s="9">
        <v>50</v>
      </c>
      <c r="E122" s="9"/>
      <c r="F122" s="9">
        <f t="shared" si="17"/>
        <v>50</v>
      </c>
      <c r="G122" s="9"/>
      <c r="H122" s="9">
        <v>50</v>
      </c>
      <c r="I122" s="12" t="s">
        <v>394</v>
      </c>
      <c r="O122" s="32"/>
    </row>
    <row r="123" spans="1:15" ht="12" customHeight="1">
      <c r="A123" s="57" t="s">
        <v>398</v>
      </c>
      <c r="B123" s="57" t="s">
        <v>398</v>
      </c>
      <c r="C123" s="8" t="s">
        <v>92</v>
      </c>
      <c r="D123" s="9">
        <v>68</v>
      </c>
      <c r="E123" s="9"/>
      <c r="F123" s="9">
        <f t="shared" si="17"/>
        <v>68</v>
      </c>
      <c r="G123" s="9">
        <v>9</v>
      </c>
      <c r="H123" s="9">
        <v>68</v>
      </c>
      <c r="I123" s="12" t="s">
        <v>394</v>
      </c>
      <c r="J123" s="12"/>
      <c r="O123" s="32"/>
    </row>
    <row r="124" spans="1:15" s="3" customFormat="1" ht="12" customHeight="1">
      <c r="A124" s="58"/>
      <c r="B124" s="58"/>
      <c r="C124" s="13" t="s">
        <v>88</v>
      </c>
      <c r="D124" s="14">
        <f t="shared" ref="D124:F124" si="18">SUM(D119:D123)</f>
        <v>318</v>
      </c>
      <c r="E124" s="14">
        <f t="shared" si="18"/>
        <v>0</v>
      </c>
      <c r="F124" s="14">
        <f t="shared" si="18"/>
        <v>318</v>
      </c>
      <c r="G124" s="14">
        <f t="shared" ref="G124:H124" si="19">SUM(G119:G123)</f>
        <v>76</v>
      </c>
      <c r="H124" s="14">
        <f t="shared" si="19"/>
        <v>318</v>
      </c>
      <c r="I124" s="6"/>
      <c r="O124" s="32"/>
    </row>
    <row r="125" spans="1:15" s="3" customFormat="1" ht="12" customHeight="1">
      <c r="A125" s="55"/>
      <c r="B125" s="55"/>
      <c r="D125" s="6"/>
      <c r="E125" s="6"/>
      <c r="F125" s="6"/>
      <c r="G125" s="6"/>
      <c r="H125" s="6"/>
      <c r="I125" s="6"/>
      <c r="O125" s="32"/>
    </row>
    <row r="126" spans="1:15" s="3" customFormat="1" ht="12" customHeight="1">
      <c r="A126" s="55"/>
      <c r="B126" s="55"/>
      <c r="D126" s="6"/>
      <c r="E126" s="6"/>
      <c r="F126" s="6"/>
      <c r="G126" s="6"/>
      <c r="H126" s="6"/>
      <c r="I126" s="6"/>
      <c r="O126" s="32"/>
    </row>
    <row r="127" spans="1:15" s="1" customFormat="1" ht="12" customHeight="1">
      <c r="A127" s="54" t="s">
        <v>543</v>
      </c>
      <c r="B127" s="54"/>
      <c r="D127" s="5"/>
      <c r="E127" s="5"/>
      <c r="F127" s="5"/>
      <c r="G127" s="5"/>
      <c r="H127" s="5"/>
      <c r="I127" s="5"/>
    </row>
    <row r="128" spans="1:15" s="1" customFormat="1" ht="12" customHeight="1">
      <c r="A128" s="54" t="s">
        <v>269</v>
      </c>
      <c r="B128" s="54"/>
      <c r="D128" s="5"/>
      <c r="E128" s="5"/>
      <c r="F128" s="5"/>
      <c r="G128" s="5"/>
      <c r="H128" s="5"/>
      <c r="I128" s="5"/>
    </row>
    <row r="129" spans="1:15" s="1" customFormat="1">
      <c r="A129" s="55" t="s">
        <v>51</v>
      </c>
      <c r="B129" s="55"/>
      <c r="D129" s="5"/>
      <c r="E129" s="5"/>
      <c r="F129" s="5"/>
      <c r="G129" s="5"/>
      <c r="H129" s="5"/>
      <c r="I129" s="5"/>
    </row>
    <row r="130" spans="1:15" ht="12.4" customHeight="1">
      <c r="A130" s="57" t="s">
        <v>405</v>
      </c>
      <c r="B130" s="57" t="s">
        <v>405</v>
      </c>
      <c r="C130" s="8" t="s">
        <v>529</v>
      </c>
      <c r="D130" s="9">
        <v>2162</v>
      </c>
      <c r="E130" s="9"/>
      <c r="F130" s="9">
        <f>SUM(D130:E130)</f>
        <v>2162</v>
      </c>
      <c r="G130" s="9"/>
      <c r="H130" s="9">
        <v>2162</v>
      </c>
      <c r="I130" s="12" t="s">
        <v>395</v>
      </c>
    </row>
    <row r="131" spans="1:15" s="3" customFormat="1">
      <c r="A131" s="58"/>
      <c r="B131" s="58"/>
      <c r="C131" s="13" t="s">
        <v>63</v>
      </c>
      <c r="D131" s="14">
        <f t="shared" ref="D131:E131" si="20">SUM(D130:D130)</f>
        <v>2162</v>
      </c>
      <c r="E131" s="14">
        <f t="shared" si="20"/>
        <v>0</v>
      </c>
      <c r="F131" s="14">
        <f>SUM(F129:F130)</f>
        <v>2162</v>
      </c>
      <c r="G131" s="14">
        <f t="shared" ref="G131:H131" si="21">SUM(G130:G130)</f>
        <v>0</v>
      </c>
      <c r="H131" s="14">
        <f t="shared" si="21"/>
        <v>2162</v>
      </c>
      <c r="I131" s="6"/>
    </row>
    <row r="132" spans="1:15" s="3" customFormat="1">
      <c r="A132" s="55"/>
      <c r="B132" s="55"/>
      <c r="D132" s="6"/>
      <c r="E132" s="6"/>
      <c r="F132" s="6"/>
      <c r="G132" s="6"/>
      <c r="H132" s="6"/>
      <c r="I132" s="6"/>
    </row>
    <row r="133" spans="1:15" s="3" customFormat="1">
      <c r="A133" s="55"/>
      <c r="B133" s="55"/>
      <c r="D133" s="6"/>
      <c r="E133" s="6"/>
      <c r="F133" s="6"/>
      <c r="G133" s="6"/>
      <c r="H133" s="6"/>
      <c r="I133" s="6"/>
    </row>
    <row r="134" spans="1:15" s="1" customFormat="1" ht="12" customHeight="1">
      <c r="A134" s="54" t="s">
        <v>543</v>
      </c>
      <c r="B134" s="54"/>
      <c r="D134" s="5"/>
      <c r="E134" s="5"/>
      <c r="F134" s="5"/>
      <c r="G134" s="5"/>
      <c r="H134" s="5"/>
      <c r="I134" s="5"/>
    </row>
    <row r="135" spans="1:15" s="1" customFormat="1">
      <c r="A135" s="54" t="s">
        <v>269</v>
      </c>
      <c r="B135" s="54"/>
      <c r="D135" s="5"/>
      <c r="E135" s="5"/>
      <c r="F135" s="5"/>
      <c r="G135" s="5"/>
      <c r="H135" s="5"/>
      <c r="I135" s="5"/>
    </row>
    <row r="136" spans="1:15" s="3" customFormat="1">
      <c r="A136" s="55" t="s">
        <v>53</v>
      </c>
      <c r="B136" s="55"/>
      <c r="D136" s="6"/>
      <c r="E136" s="6"/>
      <c r="F136" s="6"/>
      <c r="G136" s="6"/>
      <c r="H136" s="6"/>
      <c r="I136" s="6"/>
    </row>
    <row r="137" spans="1:15">
      <c r="A137" s="57" t="s">
        <v>260</v>
      </c>
      <c r="B137" s="57" t="s">
        <v>260</v>
      </c>
      <c r="C137" s="8" t="s">
        <v>335</v>
      </c>
      <c r="D137" s="9">
        <v>3398</v>
      </c>
      <c r="E137" s="9"/>
      <c r="F137" s="9">
        <f>SUM(D137:E137)</f>
        <v>3398</v>
      </c>
      <c r="G137" s="9">
        <v>2088</v>
      </c>
      <c r="H137" s="9">
        <v>1310</v>
      </c>
      <c r="I137" s="12" t="s">
        <v>395</v>
      </c>
    </row>
    <row r="138" spans="1:15">
      <c r="A138" s="57" t="s">
        <v>398</v>
      </c>
      <c r="B138" s="57" t="s">
        <v>398</v>
      </c>
      <c r="C138" s="8" t="s">
        <v>92</v>
      </c>
      <c r="D138" s="9">
        <v>917</v>
      </c>
      <c r="E138" s="9"/>
      <c r="F138" s="9">
        <f>SUM(D138:E138)</f>
        <v>917</v>
      </c>
      <c r="G138" s="9">
        <v>564</v>
      </c>
      <c r="H138" s="9">
        <v>353</v>
      </c>
      <c r="I138" s="12" t="s">
        <v>395</v>
      </c>
      <c r="J138" s="12"/>
    </row>
    <row r="139" spans="1:15" s="3" customFormat="1">
      <c r="A139" s="58"/>
      <c r="B139" s="58"/>
      <c r="C139" s="13" t="s">
        <v>54</v>
      </c>
      <c r="D139" s="14">
        <f t="shared" ref="D139:F139" si="22">SUM(D137:D138)</f>
        <v>4315</v>
      </c>
      <c r="E139" s="14">
        <f t="shared" si="22"/>
        <v>0</v>
      </c>
      <c r="F139" s="14">
        <f t="shared" si="22"/>
        <v>4315</v>
      </c>
      <c r="G139" s="14">
        <f t="shared" ref="G139:H139" si="23">SUM(G137:G138)</f>
        <v>2652</v>
      </c>
      <c r="H139" s="14">
        <f t="shared" si="23"/>
        <v>1663</v>
      </c>
      <c r="I139" s="6"/>
    </row>
    <row r="140" spans="1:15" s="3" customFormat="1">
      <c r="A140" s="55"/>
      <c r="B140" s="55"/>
      <c r="D140" s="6"/>
      <c r="E140" s="6"/>
      <c r="F140" s="6"/>
      <c r="G140" s="6"/>
      <c r="H140" s="6"/>
      <c r="I140" s="6"/>
    </row>
    <row r="141" spans="1:15" s="3" customFormat="1" ht="12" customHeight="1">
      <c r="A141" s="55"/>
      <c r="B141" s="55"/>
      <c r="D141" s="6"/>
      <c r="E141" s="6"/>
      <c r="F141" s="6"/>
      <c r="G141" s="6"/>
      <c r="H141" s="6"/>
      <c r="I141" s="6"/>
      <c r="O141" s="32"/>
    </row>
    <row r="142" spans="1:15" s="1" customFormat="1" ht="12" customHeight="1">
      <c r="A142" s="54" t="s">
        <v>528</v>
      </c>
      <c r="B142" s="54"/>
      <c r="D142" s="5"/>
      <c r="E142" s="5"/>
      <c r="F142" s="5"/>
      <c r="G142" s="5"/>
      <c r="H142" s="5"/>
      <c r="I142" s="5"/>
    </row>
    <row r="143" spans="1:15" s="1" customFormat="1" ht="12" customHeight="1">
      <c r="A143" s="54" t="s">
        <v>269</v>
      </c>
      <c r="B143" s="54"/>
      <c r="D143" s="5"/>
      <c r="E143" s="5"/>
      <c r="F143" s="5"/>
      <c r="G143" s="5"/>
      <c r="H143" s="5"/>
      <c r="I143" s="5"/>
    </row>
    <row r="144" spans="1:15" s="1" customFormat="1">
      <c r="A144" s="55" t="s">
        <v>51</v>
      </c>
      <c r="B144" s="55"/>
      <c r="D144" s="5"/>
      <c r="E144" s="5"/>
      <c r="F144" s="5"/>
      <c r="G144" s="5"/>
      <c r="H144" s="5"/>
      <c r="I144" s="5"/>
    </row>
    <row r="145" spans="1:257" ht="12.4" customHeight="1">
      <c r="A145" s="57" t="s">
        <v>405</v>
      </c>
      <c r="B145" s="57" t="s">
        <v>405</v>
      </c>
      <c r="C145" s="8" t="s">
        <v>529</v>
      </c>
      <c r="D145" s="9">
        <v>0</v>
      </c>
      <c r="E145" s="9">
        <v>14166</v>
      </c>
      <c r="F145" s="9">
        <f>SUM(D145:E145)</f>
        <v>14166</v>
      </c>
      <c r="G145" s="9">
        <v>280</v>
      </c>
      <c r="H145" s="9">
        <v>13886</v>
      </c>
      <c r="I145" s="12" t="s">
        <v>395</v>
      </c>
    </row>
    <row r="146" spans="1:257" s="3" customFormat="1">
      <c r="A146" s="58"/>
      <c r="B146" s="58"/>
      <c r="C146" s="13" t="s">
        <v>63</v>
      </c>
      <c r="D146" s="14">
        <f t="shared" ref="D146:F146" si="24">SUM(D145:D145)</f>
        <v>0</v>
      </c>
      <c r="E146" s="14">
        <f t="shared" si="24"/>
        <v>14166</v>
      </c>
      <c r="F146" s="14">
        <f t="shared" si="24"/>
        <v>14166</v>
      </c>
      <c r="G146" s="14">
        <f t="shared" ref="G146:H146" si="25">SUM(G145:G145)</f>
        <v>280</v>
      </c>
      <c r="H146" s="14">
        <f t="shared" si="25"/>
        <v>13886</v>
      </c>
      <c r="I146" s="6"/>
    </row>
    <row r="147" spans="1:257" s="3" customFormat="1">
      <c r="A147" s="55"/>
      <c r="B147" s="55"/>
      <c r="D147" s="6"/>
      <c r="E147" s="6"/>
      <c r="F147" s="6"/>
      <c r="G147" s="6"/>
      <c r="H147" s="6"/>
      <c r="I147" s="6"/>
    </row>
    <row r="148" spans="1:257" s="1" customFormat="1" ht="12" customHeight="1">
      <c r="A148" s="54" t="s">
        <v>528</v>
      </c>
      <c r="B148" s="54"/>
      <c r="D148" s="5"/>
      <c r="E148" s="5"/>
      <c r="F148" s="5"/>
      <c r="G148" s="5"/>
      <c r="H148" s="5"/>
      <c r="I148" s="5"/>
    </row>
    <row r="149" spans="1:257" s="1" customFormat="1">
      <c r="A149" s="54" t="s">
        <v>269</v>
      </c>
      <c r="B149" s="54"/>
      <c r="D149" s="5"/>
      <c r="E149" s="5"/>
      <c r="F149" s="5"/>
      <c r="G149" s="5"/>
      <c r="H149" s="5"/>
      <c r="I149" s="5"/>
    </row>
    <row r="150" spans="1:257" s="3" customFormat="1">
      <c r="A150" s="55" t="s">
        <v>53</v>
      </c>
      <c r="B150" s="55"/>
      <c r="D150" s="6"/>
      <c r="E150" s="6"/>
      <c r="F150" s="6"/>
      <c r="G150" s="6"/>
      <c r="H150" s="6"/>
      <c r="I150" s="6"/>
    </row>
    <row r="151" spans="1:257">
      <c r="A151" s="57" t="s">
        <v>402</v>
      </c>
      <c r="B151" s="57" t="s">
        <v>402</v>
      </c>
      <c r="C151" s="8" t="s">
        <v>647</v>
      </c>
      <c r="D151" s="9"/>
      <c r="E151" s="9">
        <v>1912</v>
      </c>
      <c r="F151" s="9">
        <f t="shared" ref="F151:F152" si="26">SUM(D151:E151)</f>
        <v>1912</v>
      </c>
      <c r="G151" s="9"/>
      <c r="H151" s="9">
        <v>1912</v>
      </c>
      <c r="I151" s="12" t="s">
        <v>395</v>
      </c>
    </row>
    <row r="152" spans="1:257">
      <c r="A152" s="57" t="s">
        <v>253</v>
      </c>
      <c r="B152" s="57"/>
      <c r="C152" s="8" t="s">
        <v>596</v>
      </c>
      <c r="D152" s="9"/>
      <c r="E152" s="9">
        <v>336</v>
      </c>
      <c r="F152" s="9">
        <f t="shared" si="26"/>
        <v>336</v>
      </c>
      <c r="G152" s="9"/>
      <c r="H152" s="9">
        <v>336</v>
      </c>
      <c r="I152" s="12" t="s">
        <v>395</v>
      </c>
    </row>
    <row r="153" spans="1:257">
      <c r="A153" s="57" t="s">
        <v>551</v>
      </c>
      <c r="B153" s="57" t="s">
        <v>551</v>
      </c>
      <c r="C153" s="8" t="s">
        <v>552</v>
      </c>
      <c r="D153" s="9">
        <v>640</v>
      </c>
      <c r="E153" s="9">
        <v>-40</v>
      </c>
      <c r="F153" s="9">
        <f>SUM(D153:E153)</f>
        <v>600</v>
      </c>
      <c r="G153" s="9">
        <v>400</v>
      </c>
      <c r="H153" s="9">
        <v>200</v>
      </c>
      <c r="I153" s="12" t="s">
        <v>395</v>
      </c>
      <c r="J153" s="10" t="s">
        <v>562</v>
      </c>
    </row>
    <row r="154" spans="1:257">
      <c r="A154" s="57" t="s">
        <v>260</v>
      </c>
      <c r="B154" s="57" t="s">
        <v>260</v>
      </c>
      <c r="C154" s="8" t="s">
        <v>335</v>
      </c>
      <c r="D154" s="9">
        <v>1930</v>
      </c>
      <c r="E154" s="9">
        <v>9071</v>
      </c>
      <c r="F154" s="9">
        <f t="shared" ref="F154:F156" si="27">SUM(D154:E154)</f>
        <v>11001</v>
      </c>
      <c r="G154" s="9">
        <v>7327</v>
      </c>
      <c r="H154" s="9">
        <v>3674</v>
      </c>
      <c r="I154" s="12" t="s">
        <v>395</v>
      </c>
    </row>
    <row r="155" spans="1:257">
      <c r="A155" s="57" t="s">
        <v>414</v>
      </c>
      <c r="B155" s="57"/>
      <c r="C155" s="8" t="s">
        <v>179</v>
      </c>
      <c r="D155" s="9"/>
      <c r="E155" s="9">
        <v>513</v>
      </c>
      <c r="F155" s="9">
        <f t="shared" si="27"/>
        <v>513</v>
      </c>
      <c r="G155" s="9"/>
      <c r="H155" s="9">
        <v>513</v>
      </c>
      <c r="I155" s="12" t="s">
        <v>395</v>
      </c>
    </row>
    <row r="156" spans="1:257">
      <c r="A156" s="57" t="s">
        <v>398</v>
      </c>
      <c r="B156" s="57" t="s">
        <v>398</v>
      </c>
      <c r="C156" s="8" t="s">
        <v>92</v>
      </c>
      <c r="D156" s="9">
        <v>521</v>
      </c>
      <c r="E156" s="9">
        <v>2374</v>
      </c>
      <c r="F156" s="9">
        <f t="shared" si="27"/>
        <v>2895</v>
      </c>
      <c r="G156" s="9">
        <v>1567</v>
      </c>
      <c r="H156" s="9">
        <v>1131</v>
      </c>
      <c r="I156" s="12" t="s">
        <v>395</v>
      </c>
      <c r="J156" s="12"/>
    </row>
    <row r="157" spans="1:257" s="3" customFormat="1">
      <c r="A157" s="58"/>
      <c r="B157" s="58"/>
      <c r="C157" s="13" t="s">
        <v>54</v>
      </c>
      <c r="D157" s="14">
        <f>SUM(D151:D156)</f>
        <v>3091</v>
      </c>
      <c r="E157" s="14">
        <f t="shared" ref="E157:G157" si="28">SUM(E151:E156)</f>
        <v>14166</v>
      </c>
      <c r="F157" s="14">
        <f t="shared" si="28"/>
        <v>17257</v>
      </c>
      <c r="G157" s="14">
        <f t="shared" si="28"/>
        <v>9294</v>
      </c>
      <c r="H157" s="14">
        <f t="shared" ref="H157" si="29">SUM(H151:H156)</f>
        <v>7766</v>
      </c>
      <c r="I157" s="6"/>
    </row>
    <row r="158" spans="1:257" s="3" customFormat="1" ht="12" customHeight="1">
      <c r="A158" s="55"/>
      <c r="B158" s="55"/>
      <c r="D158" s="6"/>
      <c r="E158" s="6"/>
      <c r="F158" s="6"/>
      <c r="G158" s="6"/>
      <c r="H158" s="6"/>
      <c r="I158" s="6"/>
      <c r="O158" s="32"/>
    </row>
    <row r="159" spans="1:257" s="3" customFormat="1">
      <c r="A159" s="55"/>
      <c r="B159" s="55"/>
      <c r="D159" s="6"/>
      <c r="E159" s="6"/>
      <c r="F159" s="6"/>
      <c r="G159" s="6"/>
      <c r="H159" s="6"/>
      <c r="I159" s="6"/>
      <c r="O159" s="32"/>
    </row>
    <row r="160" spans="1:257" s="3" customFormat="1" ht="11.25" customHeight="1">
      <c r="A160" s="54" t="s">
        <v>273</v>
      </c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54"/>
      <c r="BO160" s="54"/>
      <c r="BP160" s="54"/>
      <c r="BQ160" s="54"/>
      <c r="BR160" s="54"/>
      <c r="BS160" s="54"/>
      <c r="BT160" s="54"/>
      <c r="BU160" s="54"/>
      <c r="BV160" s="54"/>
      <c r="BW160" s="54"/>
      <c r="BX160" s="54"/>
      <c r="BY160" s="54"/>
      <c r="BZ160" s="54"/>
      <c r="CA160" s="54"/>
      <c r="CB160" s="54"/>
      <c r="CC160" s="54"/>
      <c r="CD160" s="54"/>
      <c r="CE160" s="54"/>
      <c r="CF160" s="54"/>
      <c r="CG160" s="54"/>
      <c r="CH160" s="54"/>
      <c r="CI160" s="54"/>
      <c r="CJ160" s="54"/>
      <c r="CK160" s="54"/>
      <c r="CL160" s="54"/>
      <c r="CM160" s="54"/>
      <c r="CN160" s="54"/>
      <c r="CO160" s="54"/>
      <c r="CP160" s="54"/>
      <c r="CQ160" s="54"/>
      <c r="CR160" s="54"/>
      <c r="CS160" s="54"/>
      <c r="CT160" s="54"/>
      <c r="CU160" s="54"/>
      <c r="CV160" s="54"/>
      <c r="CW160" s="54"/>
      <c r="CX160" s="54"/>
      <c r="CY160" s="54"/>
      <c r="CZ160" s="54"/>
      <c r="DA160" s="54"/>
      <c r="DB160" s="54"/>
      <c r="DC160" s="54"/>
      <c r="DD160" s="54"/>
      <c r="DE160" s="54"/>
      <c r="DF160" s="54"/>
      <c r="DG160" s="54"/>
      <c r="DH160" s="54"/>
      <c r="DI160" s="54"/>
      <c r="DJ160" s="54"/>
      <c r="DK160" s="54"/>
      <c r="DL160" s="54"/>
      <c r="DM160" s="54"/>
      <c r="DN160" s="54"/>
      <c r="DO160" s="54"/>
      <c r="DP160" s="54"/>
      <c r="DQ160" s="54"/>
      <c r="DR160" s="54"/>
      <c r="DS160" s="54"/>
      <c r="DT160" s="54"/>
      <c r="DU160" s="54"/>
      <c r="DV160" s="54"/>
      <c r="DW160" s="54"/>
      <c r="DX160" s="54"/>
      <c r="DY160" s="54"/>
      <c r="DZ160" s="54"/>
      <c r="EA160" s="54"/>
      <c r="EB160" s="54"/>
      <c r="EC160" s="54"/>
      <c r="ED160" s="54"/>
      <c r="EE160" s="54"/>
      <c r="EF160" s="54"/>
      <c r="EG160" s="54"/>
      <c r="EH160" s="54"/>
      <c r="EI160" s="54"/>
      <c r="EJ160" s="54"/>
      <c r="EK160" s="54"/>
      <c r="EL160" s="54"/>
      <c r="EM160" s="54"/>
      <c r="EN160" s="54"/>
      <c r="EO160" s="54"/>
      <c r="EP160" s="54"/>
      <c r="EQ160" s="54"/>
      <c r="ER160" s="54"/>
      <c r="ES160" s="54"/>
      <c r="ET160" s="54"/>
      <c r="EU160" s="54"/>
      <c r="EV160" s="54"/>
      <c r="EW160" s="54"/>
      <c r="EX160" s="54"/>
      <c r="EY160" s="54"/>
      <c r="EZ160" s="54"/>
      <c r="FA160" s="54"/>
      <c r="FB160" s="54"/>
      <c r="FC160" s="54"/>
      <c r="FD160" s="54"/>
      <c r="FE160" s="54"/>
      <c r="FF160" s="54"/>
      <c r="FG160" s="54"/>
      <c r="FH160" s="54"/>
      <c r="FI160" s="54"/>
      <c r="FJ160" s="54"/>
      <c r="FK160" s="54"/>
      <c r="FL160" s="54"/>
      <c r="FM160" s="54"/>
      <c r="FN160" s="54"/>
      <c r="FO160" s="54"/>
      <c r="FP160" s="54"/>
      <c r="FQ160" s="54"/>
      <c r="FR160" s="54"/>
      <c r="FS160" s="54"/>
      <c r="FT160" s="54"/>
      <c r="FU160" s="54"/>
      <c r="FV160" s="54"/>
      <c r="FW160" s="54"/>
      <c r="FX160" s="54"/>
      <c r="FY160" s="54"/>
      <c r="FZ160" s="54"/>
      <c r="GA160" s="54"/>
      <c r="GB160" s="54"/>
      <c r="GC160" s="54"/>
      <c r="GD160" s="54"/>
      <c r="GE160" s="54"/>
      <c r="GF160" s="54"/>
      <c r="GG160" s="54"/>
      <c r="GH160" s="54"/>
      <c r="GI160" s="54"/>
      <c r="GJ160" s="54"/>
      <c r="GK160" s="54"/>
      <c r="GL160" s="54"/>
      <c r="GM160" s="54"/>
      <c r="GN160" s="54"/>
      <c r="GO160" s="54"/>
      <c r="GP160" s="54"/>
      <c r="GQ160" s="54"/>
      <c r="GR160" s="54"/>
      <c r="GS160" s="54"/>
      <c r="GT160" s="54"/>
      <c r="GU160" s="54"/>
      <c r="GV160" s="54"/>
      <c r="GW160" s="54"/>
      <c r="GX160" s="54"/>
      <c r="GY160" s="54"/>
      <c r="GZ160" s="54"/>
      <c r="HA160" s="54"/>
      <c r="HB160" s="54"/>
      <c r="HC160" s="54"/>
      <c r="HD160" s="54"/>
      <c r="HE160" s="54"/>
      <c r="HF160" s="54"/>
      <c r="HG160" s="54"/>
      <c r="HH160" s="54"/>
      <c r="HI160" s="54"/>
      <c r="HJ160" s="54"/>
      <c r="HK160" s="54"/>
      <c r="HL160" s="54"/>
      <c r="HM160" s="54"/>
      <c r="HN160" s="54"/>
      <c r="HO160" s="54"/>
      <c r="HP160" s="54"/>
      <c r="HQ160" s="54"/>
      <c r="HR160" s="54"/>
      <c r="HS160" s="54"/>
      <c r="HT160" s="54"/>
      <c r="HU160" s="54"/>
      <c r="HV160" s="54"/>
      <c r="HW160" s="54"/>
      <c r="HX160" s="54"/>
      <c r="HY160" s="54"/>
      <c r="HZ160" s="54"/>
      <c r="IA160" s="54"/>
      <c r="IB160" s="54"/>
      <c r="IC160" s="54"/>
      <c r="ID160" s="54"/>
      <c r="IE160" s="54"/>
      <c r="IF160" s="54"/>
      <c r="IG160" s="54"/>
      <c r="IH160" s="54"/>
      <c r="II160" s="54"/>
      <c r="IJ160" s="54"/>
      <c r="IK160" s="54"/>
      <c r="IL160" s="54"/>
      <c r="IM160" s="54"/>
      <c r="IN160" s="54"/>
      <c r="IO160" s="54"/>
      <c r="IP160" s="54"/>
      <c r="IQ160" s="54"/>
      <c r="IR160" s="54"/>
      <c r="IS160" s="54"/>
      <c r="IT160" s="54"/>
      <c r="IU160" s="54"/>
      <c r="IV160" s="54"/>
      <c r="IW160" s="54"/>
    </row>
    <row r="161" spans="1:257" ht="12.4" customHeight="1">
      <c r="A161" s="54" t="s">
        <v>269</v>
      </c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54"/>
      <c r="BL161" s="54"/>
      <c r="BM161" s="54"/>
      <c r="BN161" s="54"/>
      <c r="BO161" s="54"/>
      <c r="BP161" s="54"/>
      <c r="BQ161" s="54"/>
      <c r="BR161" s="54"/>
      <c r="BS161" s="54"/>
      <c r="BT161" s="54"/>
      <c r="BU161" s="54"/>
      <c r="BV161" s="54"/>
      <c r="BW161" s="54"/>
      <c r="BX161" s="54"/>
      <c r="BY161" s="54"/>
      <c r="BZ161" s="54"/>
      <c r="CA161" s="54"/>
      <c r="CB161" s="54"/>
      <c r="CC161" s="54"/>
      <c r="CD161" s="54"/>
      <c r="CE161" s="54"/>
      <c r="CF161" s="54"/>
      <c r="CG161" s="54"/>
      <c r="CH161" s="54"/>
      <c r="CI161" s="54"/>
      <c r="CJ161" s="54"/>
      <c r="CK161" s="54"/>
      <c r="CL161" s="54"/>
      <c r="CM161" s="54"/>
      <c r="CN161" s="54"/>
      <c r="CO161" s="54"/>
      <c r="CP161" s="54"/>
      <c r="CQ161" s="54"/>
      <c r="CR161" s="54"/>
      <c r="CS161" s="54"/>
      <c r="CT161" s="54"/>
      <c r="CU161" s="54"/>
      <c r="CV161" s="54"/>
      <c r="CW161" s="54"/>
      <c r="CX161" s="54"/>
      <c r="CY161" s="54"/>
      <c r="CZ161" s="54"/>
      <c r="DA161" s="54"/>
      <c r="DB161" s="54"/>
      <c r="DC161" s="54"/>
      <c r="DD161" s="54"/>
      <c r="DE161" s="54"/>
      <c r="DF161" s="54"/>
      <c r="DG161" s="54"/>
      <c r="DH161" s="54"/>
      <c r="DI161" s="54"/>
      <c r="DJ161" s="54"/>
      <c r="DK161" s="54"/>
      <c r="DL161" s="54"/>
      <c r="DM161" s="54"/>
      <c r="DN161" s="54"/>
      <c r="DO161" s="54"/>
      <c r="DP161" s="54"/>
      <c r="DQ161" s="54"/>
      <c r="DR161" s="54"/>
      <c r="DS161" s="54"/>
      <c r="DT161" s="54"/>
      <c r="DU161" s="54"/>
      <c r="DV161" s="54"/>
      <c r="DW161" s="54"/>
      <c r="DX161" s="54"/>
      <c r="DY161" s="54"/>
      <c r="DZ161" s="54"/>
      <c r="EA161" s="54"/>
      <c r="EB161" s="54"/>
      <c r="EC161" s="54"/>
      <c r="ED161" s="54"/>
      <c r="EE161" s="54"/>
      <c r="EF161" s="54"/>
      <c r="EG161" s="54"/>
      <c r="EH161" s="54"/>
      <c r="EI161" s="54"/>
      <c r="EJ161" s="54"/>
      <c r="EK161" s="54"/>
      <c r="EL161" s="54"/>
      <c r="EM161" s="54"/>
      <c r="EN161" s="54"/>
      <c r="EO161" s="54"/>
      <c r="EP161" s="54"/>
      <c r="EQ161" s="54"/>
      <c r="ER161" s="54"/>
      <c r="ES161" s="54"/>
      <c r="ET161" s="54"/>
      <c r="EU161" s="54"/>
      <c r="EV161" s="54"/>
      <c r="EW161" s="54"/>
      <c r="EX161" s="54"/>
      <c r="EY161" s="54"/>
      <c r="EZ161" s="54"/>
      <c r="FA161" s="54"/>
      <c r="FB161" s="54"/>
      <c r="FC161" s="54"/>
      <c r="FD161" s="54"/>
      <c r="FE161" s="54"/>
      <c r="FF161" s="54"/>
      <c r="FG161" s="54"/>
      <c r="FH161" s="54"/>
      <c r="FI161" s="54"/>
      <c r="FJ161" s="54"/>
      <c r="FK161" s="54"/>
      <c r="FL161" s="54"/>
      <c r="FM161" s="54"/>
      <c r="FN161" s="54"/>
      <c r="FO161" s="54"/>
      <c r="FP161" s="54"/>
      <c r="FQ161" s="54"/>
      <c r="FR161" s="54"/>
      <c r="FS161" s="54"/>
      <c r="FT161" s="54"/>
      <c r="FU161" s="54"/>
      <c r="FV161" s="54"/>
      <c r="FW161" s="54"/>
      <c r="FX161" s="54"/>
      <c r="FY161" s="54"/>
      <c r="FZ161" s="54"/>
      <c r="GA161" s="54"/>
      <c r="GB161" s="54"/>
      <c r="GC161" s="54"/>
      <c r="GD161" s="54"/>
      <c r="GE161" s="54"/>
      <c r="GF161" s="54"/>
      <c r="GG161" s="54"/>
      <c r="GH161" s="54"/>
      <c r="GI161" s="54"/>
      <c r="GJ161" s="54"/>
      <c r="GK161" s="54"/>
      <c r="GL161" s="54"/>
      <c r="GM161" s="54"/>
      <c r="GN161" s="54"/>
      <c r="GO161" s="54"/>
      <c r="GP161" s="54"/>
      <c r="GQ161" s="54"/>
      <c r="GR161" s="54"/>
      <c r="GS161" s="54"/>
      <c r="GT161" s="54"/>
      <c r="GU161" s="54"/>
      <c r="GV161" s="54"/>
      <c r="GW161" s="54"/>
      <c r="GX161" s="54"/>
      <c r="GY161" s="54"/>
      <c r="GZ161" s="54"/>
      <c r="HA161" s="54"/>
      <c r="HB161" s="54"/>
      <c r="HC161" s="54"/>
      <c r="HD161" s="54"/>
      <c r="HE161" s="54"/>
      <c r="HF161" s="54"/>
      <c r="HG161" s="54"/>
      <c r="HH161" s="54"/>
      <c r="HI161" s="54"/>
      <c r="HJ161" s="54"/>
      <c r="HK161" s="54"/>
      <c r="HL161" s="54"/>
      <c r="HM161" s="54"/>
      <c r="HN161" s="54"/>
      <c r="HO161" s="54"/>
      <c r="HP161" s="54"/>
      <c r="HQ161" s="54"/>
      <c r="HR161" s="54"/>
      <c r="HS161" s="54"/>
      <c r="HT161" s="54"/>
      <c r="HU161" s="54"/>
      <c r="HV161" s="54"/>
      <c r="HW161" s="54"/>
      <c r="HX161" s="54"/>
      <c r="HY161" s="54"/>
      <c r="HZ161" s="54"/>
      <c r="IA161" s="54"/>
      <c r="IB161" s="54"/>
      <c r="IC161" s="54"/>
      <c r="ID161" s="54"/>
      <c r="IE161" s="54"/>
      <c r="IF161" s="54"/>
      <c r="IG161" s="54"/>
      <c r="IH161" s="54"/>
      <c r="II161" s="54"/>
      <c r="IJ161" s="54"/>
      <c r="IK161" s="54"/>
      <c r="IL161" s="54"/>
      <c r="IM161" s="54"/>
      <c r="IN161" s="54"/>
      <c r="IO161" s="54"/>
      <c r="IP161" s="54"/>
      <c r="IQ161" s="54"/>
      <c r="IR161" s="54"/>
      <c r="IS161" s="54"/>
      <c r="IT161" s="54"/>
      <c r="IU161" s="54"/>
      <c r="IV161" s="54"/>
      <c r="IW161" s="54"/>
    </row>
    <row r="162" spans="1:257" s="1" customFormat="1">
      <c r="A162" s="55" t="s">
        <v>51</v>
      </c>
      <c r="B162" s="55"/>
      <c r="D162" s="5"/>
      <c r="E162" s="5"/>
      <c r="F162" s="5"/>
      <c r="G162" s="5"/>
      <c r="H162" s="5"/>
      <c r="I162" s="5"/>
      <c r="L162" s="2"/>
      <c r="O162" s="32"/>
    </row>
    <row r="163" spans="1:257" ht="12" customHeight="1">
      <c r="A163" s="56" t="s">
        <v>496</v>
      </c>
      <c r="B163" s="56" t="s">
        <v>408</v>
      </c>
      <c r="C163" s="8" t="s">
        <v>338</v>
      </c>
      <c r="D163" s="9">
        <v>50</v>
      </c>
      <c r="E163" s="9"/>
      <c r="F163" s="9">
        <f>SUM(D163:E163)</f>
        <v>50</v>
      </c>
      <c r="G163" s="9"/>
      <c r="H163" s="9">
        <v>0</v>
      </c>
      <c r="I163" s="12" t="s">
        <v>394</v>
      </c>
      <c r="O163" s="32"/>
    </row>
    <row r="164" spans="1:257" ht="12" customHeight="1">
      <c r="A164" s="56" t="s">
        <v>612</v>
      </c>
      <c r="B164" s="56"/>
      <c r="C164" s="8" t="s">
        <v>613</v>
      </c>
      <c r="D164" s="9"/>
      <c r="E164" s="9"/>
      <c r="F164" s="9">
        <f t="shared" ref="F164:F166" si="30">SUM(D164:E164)</f>
        <v>0</v>
      </c>
      <c r="G164" s="9">
        <v>34</v>
      </c>
      <c r="H164" s="9">
        <v>0</v>
      </c>
      <c r="I164" s="12" t="s">
        <v>394</v>
      </c>
      <c r="O164" s="32"/>
    </row>
    <row r="165" spans="1:257" ht="12" customHeight="1">
      <c r="A165" s="56" t="s">
        <v>612</v>
      </c>
      <c r="B165" s="56"/>
      <c r="C165" s="8" t="s">
        <v>614</v>
      </c>
      <c r="D165" s="9"/>
      <c r="E165" s="9"/>
      <c r="F165" s="9">
        <f t="shared" si="30"/>
        <v>0</v>
      </c>
      <c r="G165" s="9">
        <v>480</v>
      </c>
      <c r="H165" s="9">
        <v>0</v>
      </c>
      <c r="I165" s="12" t="s">
        <v>394</v>
      </c>
      <c r="O165" s="32"/>
    </row>
    <row r="166" spans="1:257" ht="12" customHeight="1">
      <c r="A166" s="56" t="s">
        <v>497</v>
      </c>
      <c r="B166" s="56" t="s">
        <v>409</v>
      </c>
      <c r="C166" s="8" t="s">
        <v>340</v>
      </c>
      <c r="D166" s="9">
        <v>569</v>
      </c>
      <c r="E166" s="9"/>
      <c r="F166" s="9">
        <f t="shared" si="30"/>
        <v>569</v>
      </c>
      <c r="G166" s="9"/>
      <c r="H166" s="9">
        <v>569</v>
      </c>
      <c r="I166" s="12" t="s">
        <v>394</v>
      </c>
      <c r="O166" s="32"/>
    </row>
    <row r="167" spans="1:257" ht="12" customHeight="1">
      <c r="A167" s="56" t="s">
        <v>496</v>
      </c>
      <c r="B167" s="56" t="s">
        <v>408</v>
      </c>
      <c r="C167" s="8" t="s">
        <v>433</v>
      </c>
      <c r="D167" s="9">
        <v>0</v>
      </c>
      <c r="E167" s="9"/>
      <c r="F167" s="9">
        <f t="shared" ref="F167:F183" si="31">SUM(D167:E167)</f>
        <v>0</v>
      </c>
      <c r="G167" s="9"/>
      <c r="H167" s="9">
        <v>0</v>
      </c>
      <c r="I167" s="12" t="s">
        <v>394</v>
      </c>
      <c r="O167" s="32"/>
    </row>
    <row r="168" spans="1:257" ht="12" customHeight="1">
      <c r="A168" s="56" t="s">
        <v>257</v>
      </c>
      <c r="B168" s="56" t="s">
        <v>257</v>
      </c>
      <c r="C168" s="8" t="s">
        <v>213</v>
      </c>
      <c r="D168" s="9">
        <v>1200</v>
      </c>
      <c r="E168" s="9"/>
      <c r="F168" s="9">
        <f t="shared" si="31"/>
        <v>1200</v>
      </c>
      <c r="G168" s="9">
        <v>1333</v>
      </c>
      <c r="H168" s="9">
        <v>1200</v>
      </c>
      <c r="I168" s="12" t="s">
        <v>394</v>
      </c>
      <c r="J168" s="10" t="s">
        <v>214</v>
      </c>
      <c r="O168" s="32"/>
    </row>
    <row r="169" spans="1:257" ht="12" customHeight="1">
      <c r="A169" s="56" t="s">
        <v>257</v>
      </c>
      <c r="B169" s="56"/>
      <c r="C169" s="8" t="s">
        <v>215</v>
      </c>
      <c r="D169" s="9">
        <v>400</v>
      </c>
      <c r="E169" s="9"/>
      <c r="F169" s="9">
        <f t="shared" si="31"/>
        <v>400</v>
      </c>
      <c r="G169" s="9">
        <v>433</v>
      </c>
      <c r="H169" s="9">
        <v>400</v>
      </c>
      <c r="I169" s="12" t="s">
        <v>394</v>
      </c>
      <c r="O169" s="32"/>
    </row>
    <row r="170" spans="1:257" ht="12" customHeight="1">
      <c r="A170" s="56" t="s">
        <v>257</v>
      </c>
      <c r="B170" s="56"/>
      <c r="C170" s="8" t="s">
        <v>163</v>
      </c>
      <c r="D170" s="9">
        <v>8880</v>
      </c>
      <c r="E170" s="9"/>
      <c r="F170" s="9">
        <f t="shared" si="31"/>
        <v>8880</v>
      </c>
      <c r="G170" s="9">
        <v>8880</v>
      </c>
      <c r="H170" s="9">
        <v>8880</v>
      </c>
      <c r="I170" s="12" t="s">
        <v>394</v>
      </c>
      <c r="J170" s="10" t="s">
        <v>565</v>
      </c>
      <c r="O170" s="32"/>
    </row>
    <row r="171" spans="1:257" ht="12" customHeight="1">
      <c r="A171" s="133"/>
      <c r="B171" s="133"/>
      <c r="O171" s="32"/>
    </row>
    <row r="172" spans="1:257" s="1" customFormat="1" ht="35.25" customHeight="1">
      <c r="A172" s="54"/>
      <c r="B172" s="54"/>
      <c r="D172" s="41" t="s">
        <v>608</v>
      </c>
      <c r="E172" s="41" t="s">
        <v>609</v>
      </c>
      <c r="F172" s="41" t="s">
        <v>610</v>
      </c>
      <c r="G172" s="41" t="s">
        <v>611</v>
      </c>
      <c r="H172" s="41" t="s">
        <v>664</v>
      </c>
      <c r="I172" s="110"/>
      <c r="K172" s="3"/>
      <c r="L172" s="3"/>
      <c r="M172" s="3"/>
      <c r="N172" s="2"/>
    </row>
    <row r="173" spans="1:257" s="3" customFormat="1" ht="11.25" customHeight="1">
      <c r="A173" s="54" t="s">
        <v>273</v>
      </c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  <c r="BA173" s="54"/>
      <c r="BB173" s="54"/>
      <c r="BC173" s="54"/>
      <c r="BD173" s="54"/>
      <c r="BE173" s="54"/>
      <c r="BF173" s="54"/>
      <c r="BG173" s="54"/>
      <c r="BH173" s="54"/>
      <c r="BI173" s="54"/>
      <c r="BJ173" s="54"/>
      <c r="BK173" s="54"/>
      <c r="BL173" s="54"/>
      <c r="BM173" s="54"/>
      <c r="BN173" s="54"/>
      <c r="BO173" s="54"/>
      <c r="BP173" s="54"/>
      <c r="BQ173" s="54"/>
      <c r="BR173" s="54"/>
      <c r="BS173" s="54"/>
      <c r="BT173" s="54"/>
      <c r="BU173" s="54"/>
      <c r="BV173" s="54"/>
      <c r="BW173" s="54"/>
      <c r="BX173" s="54"/>
      <c r="BY173" s="54"/>
      <c r="BZ173" s="54"/>
      <c r="CA173" s="54"/>
      <c r="CB173" s="54"/>
      <c r="CC173" s="54"/>
      <c r="CD173" s="54"/>
      <c r="CE173" s="54"/>
      <c r="CF173" s="54"/>
      <c r="CG173" s="54"/>
      <c r="CH173" s="54"/>
      <c r="CI173" s="54"/>
      <c r="CJ173" s="54"/>
      <c r="CK173" s="54"/>
      <c r="CL173" s="54"/>
      <c r="CM173" s="54"/>
      <c r="CN173" s="54"/>
      <c r="CO173" s="54"/>
      <c r="CP173" s="54"/>
      <c r="CQ173" s="54"/>
      <c r="CR173" s="54"/>
      <c r="CS173" s="54"/>
      <c r="CT173" s="54"/>
      <c r="CU173" s="54"/>
      <c r="CV173" s="54"/>
      <c r="CW173" s="54"/>
      <c r="CX173" s="54"/>
      <c r="CY173" s="54"/>
      <c r="CZ173" s="54"/>
      <c r="DA173" s="54"/>
      <c r="DB173" s="54"/>
      <c r="DC173" s="54"/>
      <c r="DD173" s="54"/>
      <c r="DE173" s="54"/>
      <c r="DF173" s="54"/>
      <c r="DG173" s="54"/>
      <c r="DH173" s="54"/>
      <c r="DI173" s="54"/>
      <c r="DJ173" s="54"/>
      <c r="DK173" s="54"/>
      <c r="DL173" s="54"/>
      <c r="DM173" s="54"/>
      <c r="DN173" s="54"/>
      <c r="DO173" s="54"/>
      <c r="DP173" s="54"/>
      <c r="DQ173" s="54"/>
      <c r="DR173" s="54"/>
      <c r="DS173" s="54"/>
      <c r="DT173" s="54"/>
      <c r="DU173" s="54"/>
      <c r="DV173" s="54"/>
      <c r="DW173" s="54"/>
      <c r="DX173" s="54"/>
      <c r="DY173" s="54"/>
      <c r="DZ173" s="54"/>
      <c r="EA173" s="54"/>
      <c r="EB173" s="54"/>
      <c r="EC173" s="54"/>
      <c r="ED173" s="54"/>
      <c r="EE173" s="54"/>
      <c r="EF173" s="54"/>
      <c r="EG173" s="54"/>
      <c r="EH173" s="54"/>
      <c r="EI173" s="54"/>
      <c r="EJ173" s="54"/>
      <c r="EK173" s="54"/>
      <c r="EL173" s="54"/>
      <c r="EM173" s="54"/>
      <c r="EN173" s="54"/>
      <c r="EO173" s="54"/>
      <c r="EP173" s="54"/>
      <c r="EQ173" s="54"/>
      <c r="ER173" s="54"/>
      <c r="ES173" s="54"/>
      <c r="ET173" s="54"/>
      <c r="EU173" s="54"/>
      <c r="EV173" s="54"/>
      <c r="EW173" s="54"/>
      <c r="EX173" s="54"/>
      <c r="EY173" s="54"/>
      <c r="EZ173" s="54"/>
      <c r="FA173" s="54"/>
      <c r="FB173" s="54"/>
      <c r="FC173" s="54"/>
      <c r="FD173" s="54"/>
      <c r="FE173" s="54"/>
      <c r="FF173" s="54"/>
      <c r="FG173" s="54"/>
      <c r="FH173" s="54"/>
      <c r="FI173" s="54"/>
      <c r="FJ173" s="54"/>
      <c r="FK173" s="54"/>
      <c r="FL173" s="54"/>
      <c r="FM173" s="54"/>
      <c r="FN173" s="54"/>
      <c r="FO173" s="54"/>
      <c r="FP173" s="54"/>
      <c r="FQ173" s="54"/>
      <c r="FR173" s="54"/>
      <c r="FS173" s="54"/>
      <c r="FT173" s="54"/>
      <c r="FU173" s="54"/>
      <c r="FV173" s="54"/>
      <c r="FW173" s="54"/>
      <c r="FX173" s="54"/>
      <c r="FY173" s="54"/>
      <c r="FZ173" s="54"/>
      <c r="GA173" s="54"/>
      <c r="GB173" s="54"/>
      <c r="GC173" s="54"/>
      <c r="GD173" s="54"/>
      <c r="GE173" s="54"/>
      <c r="GF173" s="54"/>
      <c r="GG173" s="54"/>
      <c r="GH173" s="54"/>
      <c r="GI173" s="54"/>
      <c r="GJ173" s="54"/>
      <c r="GK173" s="54"/>
      <c r="GL173" s="54"/>
      <c r="GM173" s="54"/>
      <c r="GN173" s="54"/>
      <c r="GO173" s="54"/>
      <c r="GP173" s="54"/>
      <c r="GQ173" s="54"/>
      <c r="GR173" s="54"/>
      <c r="GS173" s="54"/>
      <c r="GT173" s="54"/>
      <c r="GU173" s="54"/>
      <c r="GV173" s="54"/>
      <c r="GW173" s="54"/>
      <c r="GX173" s="54"/>
      <c r="GY173" s="54"/>
      <c r="GZ173" s="54"/>
      <c r="HA173" s="54"/>
      <c r="HB173" s="54"/>
      <c r="HC173" s="54"/>
      <c r="HD173" s="54"/>
      <c r="HE173" s="54"/>
      <c r="HF173" s="54"/>
      <c r="HG173" s="54"/>
      <c r="HH173" s="54"/>
      <c r="HI173" s="54"/>
      <c r="HJ173" s="54"/>
      <c r="HK173" s="54"/>
      <c r="HL173" s="54"/>
      <c r="HM173" s="54"/>
      <c r="HN173" s="54"/>
      <c r="HO173" s="54"/>
      <c r="HP173" s="54"/>
      <c r="HQ173" s="54"/>
      <c r="HR173" s="54"/>
      <c r="HS173" s="54"/>
      <c r="HT173" s="54"/>
      <c r="HU173" s="54"/>
      <c r="HV173" s="54"/>
      <c r="HW173" s="54"/>
      <c r="HX173" s="54"/>
      <c r="HY173" s="54"/>
      <c r="HZ173" s="54"/>
      <c r="IA173" s="54"/>
      <c r="IB173" s="54"/>
      <c r="IC173" s="54"/>
      <c r="ID173" s="54"/>
      <c r="IE173" s="54"/>
      <c r="IF173" s="54"/>
      <c r="IG173" s="54"/>
      <c r="IH173" s="54"/>
      <c r="II173" s="54"/>
      <c r="IJ173" s="54"/>
      <c r="IK173" s="54"/>
      <c r="IL173" s="54"/>
      <c r="IM173" s="54"/>
      <c r="IN173" s="54"/>
      <c r="IO173" s="54"/>
      <c r="IP173" s="54"/>
      <c r="IQ173" s="54"/>
      <c r="IR173" s="54"/>
      <c r="IS173" s="54"/>
      <c r="IT173" s="54"/>
      <c r="IU173" s="54"/>
      <c r="IV173" s="54"/>
      <c r="IW173" s="54"/>
    </row>
    <row r="174" spans="1:257" ht="12.4" customHeight="1">
      <c r="A174" s="54" t="s">
        <v>269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  <c r="BA174" s="54"/>
      <c r="BB174" s="54"/>
      <c r="BC174" s="54"/>
      <c r="BD174" s="54"/>
      <c r="BE174" s="54"/>
      <c r="BF174" s="54"/>
      <c r="BG174" s="54"/>
      <c r="BH174" s="54"/>
      <c r="BI174" s="54"/>
      <c r="BJ174" s="54"/>
      <c r="BK174" s="54"/>
      <c r="BL174" s="54"/>
      <c r="BM174" s="54"/>
      <c r="BN174" s="54"/>
      <c r="BO174" s="54"/>
      <c r="BP174" s="54"/>
      <c r="BQ174" s="54"/>
      <c r="BR174" s="54"/>
      <c r="BS174" s="54"/>
      <c r="BT174" s="54"/>
      <c r="BU174" s="54"/>
      <c r="BV174" s="54"/>
      <c r="BW174" s="54"/>
      <c r="BX174" s="54"/>
      <c r="BY174" s="54"/>
      <c r="BZ174" s="54"/>
      <c r="CA174" s="54"/>
      <c r="CB174" s="54"/>
      <c r="CC174" s="54"/>
      <c r="CD174" s="54"/>
      <c r="CE174" s="54"/>
      <c r="CF174" s="54"/>
      <c r="CG174" s="54"/>
      <c r="CH174" s="54"/>
      <c r="CI174" s="54"/>
      <c r="CJ174" s="54"/>
      <c r="CK174" s="54"/>
      <c r="CL174" s="54"/>
      <c r="CM174" s="54"/>
      <c r="CN174" s="54"/>
      <c r="CO174" s="54"/>
      <c r="CP174" s="54"/>
      <c r="CQ174" s="54"/>
      <c r="CR174" s="54"/>
      <c r="CS174" s="54"/>
      <c r="CT174" s="54"/>
      <c r="CU174" s="54"/>
      <c r="CV174" s="54"/>
      <c r="CW174" s="54"/>
      <c r="CX174" s="54"/>
      <c r="CY174" s="54"/>
      <c r="CZ174" s="54"/>
      <c r="DA174" s="54"/>
      <c r="DB174" s="54"/>
      <c r="DC174" s="54"/>
      <c r="DD174" s="54"/>
      <c r="DE174" s="54"/>
      <c r="DF174" s="54"/>
      <c r="DG174" s="54"/>
      <c r="DH174" s="54"/>
      <c r="DI174" s="54"/>
      <c r="DJ174" s="54"/>
      <c r="DK174" s="54"/>
      <c r="DL174" s="54"/>
      <c r="DM174" s="54"/>
      <c r="DN174" s="54"/>
      <c r="DO174" s="54"/>
      <c r="DP174" s="54"/>
      <c r="DQ174" s="54"/>
      <c r="DR174" s="54"/>
      <c r="DS174" s="54"/>
      <c r="DT174" s="54"/>
      <c r="DU174" s="54"/>
      <c r="DV174" s="54"/>
      <c r="DW174" s="54"/>
      <c r="DX174" s="54"/>
      <c r="DY174" s="54"/>
      <c r="DZ174" s="54"/>
      <c r="EA174" s="54"/>
      <c r="EB174" s="54"/>
      <c r="EC174" s="54"/>
      <c r="ED174" s="54"/>
      <c r="EE174" s="54"/>
      <c r="EF174" s="54"/>
      <c r="EG174" s="54"/>
      <c r="EH174" s="54"/>
      <c r="EI174" s="54"/>
      <c r="EJ174" s="54"/>
      <c r="EK174" s="54"/>
      <c r="EL174" s="54"/>
      <c r="EM174" s="54"/>
      <c r="EN174" s="54"/>
      <c r="EO174" s="54"/>
      <c r="EP174" s="54"/>
      <c r="EQ174" s="54"/>
      <c r="ER174" s="54"/>
      <c r="ES174" s="54"/>
      <c r="ET174" s="54"/>
      <c r="EU174" s="54"/>
      <c r="EV174" s="54"/>
      <c r="EW174" s="54"/>
      <c r="EX174" s="54"/>
      <c r="EY174" s="54"/>
      <c r="EZ174" s="54"/>
      <c r="FA174" s="54"/>
      <c r="FB174" s="54"/>
      <c r="FC174" s="54"/>
      <c r="FD174" s="54"/>
      <c r="FE174" s="54"/>
      <c r="FF174" s="54"/>
      <c r="FG174" s="54"/>
      <c r="FH174" s="54"/>
      <c r="FI174" s="54"/>
      <c r="FJ174" s="54"/>
      <c r="FK174" s="54"/>
      <c r="FL174" s="54"/>
      <c r="FM174" s="54"/>
      <c r="FN174" s="54"/>
      <c r="FO174" s="54"/>
      <c r="FP174" s="54"/>
      <c r="FQ174" s="54"/>
      <c r="FR174" s="54"/>
      <c r="FS174" s="54"/>
      <c r="FT174" s="54"/>
      <c r="FU174" s="54"/>
      <c r="FV174" s="54"/>
      <c r="FW174" s="54"/>
      <c r="FX174" s="54"/>
      <c r="FY174" s="54"/>
      <c r="FZ174" s="54"/>
      <c r="GA174" s="54"/>
      <c r="GB174" s="54"/>
      <c r="GC174" s="54"/>
      <c r="GD174" s="54"/>
      <c r="GE174" s="54"/>
      <c r="GF174" s="54"/>
      <c r="GG174" s="54"/>
      <c r="GH174" s="54"/>
      <c r="GI174" s="54"/>
      <c r="GJ174" s="54"/>
      <c r="GK174" s="54"/>
      <c r="GL174" s="54"/>
      <c r="GM174" s="54"/>
      <c r="GN174" s="54"/>
      <c r="GO174" s="54"/>
      <c r="GP174" s="54"/>
      <c r="GQ174" s="54"/>
      <c r="GR174" s="54"/>
      <c r="GS174" s="54"/>
      <c r="GT174" s="54"/>
      <c r="GU174" s="54"/>
      <c r="GV174" s="54"/>
      <c r="GW174" s="54"/>
      <c r="GX174" s="54"/>
      <c r="GY174" s="54"/>
      <c r="GZ174" s="54"/>
      <c r="HA174" s="54"/>
      <c r="HB174" s="54"/>
      <c r="HC174" s="54"/>
      <c r="HD174" s="54"/>
      <c r="HE174" s="54"/>
      <c r="HF174" s="54"/>
      <c r="HG174" s="54"/>
      <c r="HH174" s="54"/>
      <c r="HI174" s="54"/>
      <c r="HJ174" s="54"/>
      <c r="HK174" s="54"/>
      <c r="HL174" s="54"/>
      <c r="HM174" s="54"/>
      <c r="HN174" s="54"/>
      <c r="HO174" s="54"/>
      <c r="HP174" s="54"/>
      <c r="HQ174" s="54"/>
      <c r="HR174" s="54"/>
      <c r="HS174" s="54"/>
      <c r="HT174" s="54"/>
      <c r="HU174" s="54"/>
      <c r="HV174" s="54"/>
      <c r="HW174" s="54"/>
      <c r="HX174" s="54"/>
      <c r="HY174" s="54"/>
      <c r="HZ174" s="54"/>
      <c r="IA174" s="54"/>
      <c r="IB174" s="54"/>
      <c r="IC174" s="54"/>
      <c r="ID174" s="54"/>
      <c r="IE174" s="54"/>
      <c r="IF174" s="54"/>
      <c r="IG174" s="54"/>
      <c r="IH174" s="54"/>
      <c r="II174" s="54"/>
      <c r="IJ174" s="54"/>
      <c r="IK174" s="54"/>
      <c r="IL174" s="54"/>
      <c r="IM174" s="54"/>
      <c r="IN174" s="54"/>
      <c r="IO174" s="54"/>
      <c r="IP174" s="54"/>
      <c r="IQ174" s="54"/>
      <c r="IR174" s="54"/>
      <c r="IS174" s="54"/>
      <c r="IT174" s="54"/>
      <c r="IU174" s="54"/>
      <c r="IV174" s="54"/>
      <c r="IW174" s="54"/>
    </row>
    <row r="175" spans="1:257" s="1" customFormat="1">
      <c r="A175" s="55" t="s">
        <v>51</v>
      </c>
      <c r="B175" s="55"/>
      <c r="D175" s="5"/>
      <c r="E175" s="5"/>
      <c r="F175" s="5"/>
      <c r="G175" s="5"/>
      <c r="H175" s="5"/>
      <c r="I175" s="5"/>
      <c r="L175" s="2"/>
      <c r="O175" s="32"/>
    </row>
    <row r="176" spans="1:257" ht="12" customHeight="1">
      <c r="A176" s="56" t="s">
        <v>410</v>
      </c>
      <c r="B176" s="56" t="s">
        <v>410</v>
      </c>
      <c r="C176" s="8" t="s">
        <v>288</v>
      </c>
      <c r="D176" s="9">
        <v>600</v>
      </c>
      <c r="E176" s="9">
        <v>1000</v>
      </c>
      <c r="F176" s="9">
        <f t="shared" si="31"/>
        <v>1600</v>
      </c>
      <c r="G176" s="9">
        <v>1511</v>
      </c>
      <c r="H176" s="9">
        <v>1600</v>
      </c>
      <c r="I176" s="12" t="s">
        <v>394</v>
      </c>
      <c r="M176" s="10" t="s">
        <v>576</v>
      </c>
      <c r="O176" s="32"/>
    </row>
    <row r="177" spans="1:257" ht="12" customHeight="1">
      <c r="A177" s="56" t="s">
        <v>397</v>
      </c>
      <c r="B177" s="56" t="s">
        <v>397</v>
      </c>
      <c r="C177" s="8" t="s">
        <v>164</v>
      </c>
      <c r="D177" s="9">
        <v>2991</v>
      </c>
      <c r="E177" s="9">
        <v>10530</v>
      </c>
      <c r="F177" s="9">
        <f t="shared" si="31"/>
        <v>13521</v>
      </c>
      <c r="G177" s="9">
        <v>13536</v>
      </c>
      <c r="H177" s="9">
        <v>3416</v>
      </c>
      <c r="I177" s="12" t="s">
        <v>394</v>
      </c>
      <c r="J177" s="12"/>
      <c r="O177" s="32"/>
    </row>
    <row r="178" spans="1:257" ht="12" customHeight="1">
      <c r="A178" s="56" t="s">
        <v>498</v>
      </c>
      <c r="B178" s="56" t="s">
        <v>498</v>
      </c>
      <c r="C178" s="8" t="s">
        <v>457</v>
      </c>
      <c r="D178" s="9">
        <v>100</v>
      </c>
      <c r="E178" s="9"/>
      <c r="F178" s="9">
        <f t="shared" si="31"/>
        <v>100</v>
      </c>
      <c r="G178" s="9">
        <v>26</v>
      </c>
      <c r="H178" s="9">
        <v>100</v>
      </c>
      <c r="I178" s="12" t="s">
        <v>394</v>
      </c>
      <c r="J178" s="12"/>
      <c r="M178" s="10" t="s">
        <v>577</v>
      </c>
      <c r="N178" s="10">
        <v>26982</v>
      </c>
      <c r="O178" s="32"/>
    </row>
    <row r="179" spans="1:257" ht="12" customHeight="1">
      <c r="A179" s="56" t="s">
        <v>499</v>
      </c>
      <c r="B179" s="56" t="s">
        <v>411</v>
      </c>
      <c r="C179" s="8" t="s">
        <v>327</v>
      </c>
      <c r="D179" s="9">
        <v>0</v>
      </c>
      <c r="E179" s="9"/>
      <c r="F179" s="9">
        <f t="shared" si="31"/>
        <v>0</v>
      </c>
      <c r="G179" s="9"/>
      <c r="H179" s="9">
        <v>0</v>
      </c>
      <c r="I179" s="12" t="s">
        <v>394</v>
      </c>
      <c r="J179" s="10" t="s">
        <v>238</v>
      </c>
      <c r="M179" s="10" t="s">
        <v>668</v>
      </c>
      <c r="N179" s="10">
        <v>7235</v>
      </c>
      <c r="O179" s="32"/>
    </row>
    <row r="180" spans="1:257" ht="12" customHeight="1">
      <c r="A180" s="56" t="s">
        <v>500</v>
      </c>
      <c r="B180" s="56"/>
      <c r="C180" s="8" t="s">
        <v>615</v>
      </c>
      <c r="D180" s="9"/>
      <c r="E180" s="9"/>
      <c r="F180" s="9">
        <f t="shared" si="31"/>
        <v>0</v>
      </c>
      <c r="G180" s="9">
        <v>221</v>
      </c>
      <c r="H180" s="9">
        <v>0</v>
      </c>
      <c r="I180" s="12" t="s">
        <v>394</v>
      </c>
      <c r="M180" s="10" t="s">
        <v>672</v>
      </c>
      <c r="N180" s="10">
        <v>7794</v>
      </c>
      <c r="O180" s="32"/>
    </row>
    <row r="181" spans="1:257" ht="12" customHeight="1">
      <c r="A181" s="56" t="s">
        <v>500</v>
      </c>
      <c r="B181" s="56" t="s">
        <v>500</v>
      </c>
      <c r="C181" s="8" t="s">
        <v>361</v>
      </c>
      <c r="D181" s="9">
        <v>15</v>
      </c>
      <c r="E181" s="9"/>
      <c r="F181" s="9">
        <f t="shared" si="31"/>
        <v>15</v>
      </c>
      <c r="G181" s="9">
        <v>5</v>
      </c>
      <c r="H181" s="9">
        <v>15</v>
      </c>
      <c r="I181" s="12" t="s">
        <v>394</v>
      </c>
      <c r="O181" s="32"/>
    </row>
    <row r="182" spans="1:257" ht="12" customHeight="1">
      <c r="A182" s="56" t="s">
        <v>546</v>
      </c>
      <c r="B182" s="56" t="s">
        <v>601</v>
      </c>
      <c r="C182" s="8" t="s">
        <v>555</v>
      </c>
      <c r="D182" s="9">
        <v>0</v>
      </c>
      <c r="E182" s="9">
        <v>38000</v>
      </c>
      <c r="F182" s="9">
        <f t="shared" si="31"/>
        <v>38000</v>
      </c>
      <c r="G182" s="9">
        <v>38000</v>
      </c>
      <c r="H182" s="9">
        <v>0</v>
      </c>
      <c r="I182" s="12" t="s">
        <v>394</v>
      </c>
      <c r="M182" s="10" t="s">
        <v>578</v>
      </c>
      <c r="N182" s="10">
        <f>SUM(N176:N181)</f>
        <v>42011</v>
      </c>
      <c r="O182" s="32"/>
    </row>
    <row r="183" spans="1:257" ht="11.45" customHeight="1">
      <c r="A183" s="57" t="s">
        <v>412</v>
      </c>
      <c r="B183" s="57" t="s">
        <v>412</v>
      </c>
      <c r="C183" s="8" t="s">
        <v>101</v>
      </c>
      <c r="D183" s="9">
        <v>166018</v>
      </c>
      <c r="E183" s="9"/>
      <c r="F183" s="9">
        <f t="shared" si="31"/>
        <v>166018</v>
      </c>
      <c r="G183" s="9">
        <v>166018</v>
      </c>
      <c r="H183" s="9">
        <v>104398</v>
      </c>
      <c r="I183" s="12" t="s">
        <v>395</v>
      </c>
      <c r="O183" s="32"/>
    </row>
    <row r="184" spans="1:257" s="3" customFormat="1">
      <c r="A184" s="58"/>
      <c r="B184" s="58"/>
      <c r="C184" s="13" t="s">
        <v>63</v>
      </c>
      <c r="D184" s="14">
        <f t="shared" ref="D184:F184" si="32">SUM(D163:D183)</f>
        <v>180823</v>
      </c>
      <c r="E184" s="14">
        <f t="shared" si="32"/>
        <v>49530</v>
      </c>
      <c r="F184" s="14">
        <f t="shared" si="32"/>
        <v>230353</v>
      </c>
      <c r="G184" s="14">
        <f>SUM(G163:G183)</f>
        <v>230477</v>
      </c>
      <c r="H184" s="14">
        <f>SUM(H163:H183)</f>
        <v>120578</v>
      </c>
      <c r="I184" s="6"/>
      <c r="O184" s="32"/>
    </row>
    <row r="185" spans="1:257" s="3" customFormat="1">
      <c r="A185" s="55"/>
      <c r="B185" s="55"/>
      <c r="D185" s="6"/>
      <c r="E185" s="6"/>
      <c r="F185" s="6"/>
      <c r="G185" s="6"/>
      <c r="H185" s="6"/>
      <c r="I185" s="6"/>
      <c r="M185" s="3" t="s">
        <v>579</v>
      </c>
      <c r="N185" s="3">
        <v>62387</v>
      </c>
      <c r="O185" s="32"/>
    </row>
    <row r="186" spans="1:257" s="3" customFormat="1">
      <c r="A186" s="55"/>
      <c r="B186" s="55"/>
      <c r="D186" s="6"/>
      <c r="E186" s="6"/>
      <c r="F186" s="6"/>
      <c r="G186" s="6"/>
      <c r="H186" s="6"/>
      <c r="I186" s="6"/>
      <c r="O186" s="32"/>
    </row>
    <row r="187" spans="1:257" s="3" customFormat="1" ht="11.25" customHeight="1">
      <c r="A187" s="54" t="s">
        <v>273</v>
      </c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  <c r="BA187" s="54"/>
      <c r="BB187" s="54"/>
      <c r="BC187" s="54"/>
      <c r="BD187" s="54"/>
      <c r="BE187" s="54"/>
      <c r="BF187" s="54"/>
      <c r="BG187" s="54"/>
      <c r="BH187" s="54"/>
      <c r="BI187" s="54"/>
      <c r="BJ187" s="54"/>
      <c r="BK187" s="54"/>
      <c r="BL187" s="54"/>
      <c r="BM187" s="54"/>
      <c r="BN187" s="54"/>
      <c r="BO187" s="54"/>
      <c r="BP187" s="54"/>
      <c r="BQ187" s="54"/>
      <c r="BR187" s="54"/>
      <c r="BS187" s="54"/>
      <c r="BT187" s="54"/>
      <c r="BU187" s="54"/>
      <c r="BV187" s="54"/>
      <c r="BW187" s="54"/>
      <c r="BX187" s="54"/>
      <c r="BY187" s="54"/>
      <c r="BZ187" s="54"/>
      <c r="CA187" s="54"/>
      <c r="CB187" s="54"/>
      <c r="CC187" s="54"/>
      <c r="CD187" s="54"/>
      <c r="CE187" s="54"/>
      <c r="CF187" s="54"/>
      <c r="CG187" s="54"/>
      <c r="CH187" s="54"/>
      <c r="CI187" s="54"/>
      <c r="CJ187" s="54"/>
      <c r="CK187" s="54"/>
      <c r="CL187" s="54"/>
      <c r="CM187" s="54"/>
      <c r="CN187" s="54"/>
      <c r="CO187" s="54"/>
      <c r="CP187" s="54"/>
      <c r="CQ187" s="54"/>
      <c r="CR187" s="54"/>
      <c r="CS187" s="54"/>
      <c r="CT187" s="54"/>
      <c r="CU187" s="54"/>
      <c r="CV187" s="54"/>
      <c r="CW187" s="54"/>
      <c r="CX187" s="54"/>
      <c r="CY187" s="54"/>
      <c r="CZ187" s="54"/>
      <c r="DA187" s="54"/>
      <c r="DB187" s="54"/>
      <c r="DC187" s="54"/>
      <c r="DD187" s="54"/>
      <c r="DE187" s="54"/>
      <c r="DF187" s="54"/>
      <c r="DG187" s="54"/>
      <c r="DH187" s="54"/>
      <c r="DI187" s="54"/>
      <c r="DJ187" s="54"/>
      <c r="DK187" s="54"/>
      <c r="DL187" s="54"/>
      <c r="DM187" s="54"/>
      <c r="DN187" s="54"/>
      <c r="DO187" s="54"/>
      <c r="DP187" s="54"/>
      <c r="DQ187" s="54"/>
      <c r="DR187" s="54"/>
      <c r="DS187" s="54"/>
      <c r="DT187" s="54"/>
      <c r="DU187" s="54"/>
      <c r="DV187" s="54"/>
      <c r="DW187" s="54"/>
      <c r="DX187" s="54"/>
      <c r="DY187" s="54"/>
      <c r="DZ187" s="54"/>
      <c r="EA187" s="54"/>
      <c r="EB187" s="54"/>
      <c r="EC187" s="54"/>
      <c r="ED187" s="54"/>
      <c r="EE187" s="54"/>
      <c r="EF187" s="54"/>
      <c r="EG187" s="54"/>
      <c r="EH187" s="54"/>
      <c r="EI187" s="54"/>
      <c r="EJ187" s="54"/>
      <c r="EK187" s="54"/>
      <c r="EL187" s="54"/>
      <c r="EM187" s="54"/>
      <c r="EN187" s="54"/>
      <c r="EO187" s="54"/>
      <c r="EP187" s="54"/>
      <c r="EQ187" s="54"/>
      <c r="ER187" s="54"/>
      <c r="ES187" s="54"/>
      <c r="ET187" s="54"/>
      <c r="EU187" s="54"/>
      <c r="EV187" s="54"/>
      <c r="EW187" s="54"/>
      <c r="EX187" s="54"/>
      <c r="EY187" s="54"/>
      <c r="EZ187" s="54"/>
      <c r="FA187" s="54"/>
      <c r="FB187" s="54"/>
      <c r="FC187" s="54"/>
      <c r="FD187" s="54"/>
      <c r="FE187" s="54"/>
      <c r="FF187" s="54"/>
      <c r="FG187" s="54"/>
      <c r="FH187" s="54"/>
      <c r="FI187" s="54"/>
      <c r="FJ187" s="54"/>
      <c r="FK187" s="54"/>
      <c r="FL187" s="54"/>
      <c r="FM187" s="54"/>
      <c r="FN187" s="54"/>
      <c r="FO187" s="54"/>
      <c r="FP187" s="54"/>
      <c r="FQ187" s="54"/>
      <c r="FR187" s="54"/>
      <c r="FS187" s="54"/>
      <c r="FT187" s="54"/>
      <c r="FU187" s="54"/>
      <c r="FV187" s="54"/>
      <c r="FW187" s="54"/>
      <c r="FX187" s="54"/>
      <c r="FY187" s="54"/>
      <c r="FZ187" s="54"/>
      <c r="GA187" s="54"/>
      <c r="GB187" s="54"/>
      <c r="GC187" s="54"/>
      <c r="GD187" s="54"/>
      <c r="GE187" s="54"/>
      <c r="GF187" s="54"/>
      <c r="GG187" s="54"/>
      <c r="GH187" s="54"/>
      <c r="GI187" s="54"/>
      <c r="GJ187" s="54"/>
      <c r="GK187" s="54"/>
      <c r="GL187" s="54"/>
      <c r="GM187" s="54"/>
      <c r="GN187" s="54"/>
      <c r="GO187" s="54"/>
      <c r="GP187" s="54"/>
      <c r="GQ187" s="54"/>
      <c r="GR187" s="54"/>
      <c r="GS187" s="54"/>
      <c r="GT187" s="54"/>
      <c r="GU187" s="54"/>
      <c r="GV187" s="54"/>
      <c r="GW187" s="54"/>
      <c r="GX187" s="54"/>
      <c r="GY187" s="54"/>
      <c r="GZ187" s="54"/>
      <c r="HA187" s="54"/>
      <c r="HB187" s="54"/>
      <c r="HC187" s="54"/>
      <c r="HD187" s="54"/>
      <c r="HE187" s="54"/>
      <c r="HF187" s="54"/>
      <c r="HG187" s="54"/>
      <c r="HH187" s="54"/>
      <c r="HI187" s="54"/>
      <c r="HJ187" s="54"/>
      <c r="HK187" s="54"/>
      <c r="HL187" s="54"/>
      <c r="HM187" s="54"/>
      <c r="HN187" s="54"/>
      <c r="HO187" s="54"/>
      <c r="HP187" s="54"/>
      <c r="HQ187" s="54"/>
      <c r="HR187" s="54"/>
      <c r="HS187" s="54"/>
      <c r="HT187" s="54"/>
      <c r="HU187" s="54"/>
      <c r="HV187" s="54"/>
      <c r="HW187" s="54"/>
      <c r="HX187" s="54"/>
      <c r="HY187" s="54"/>
      <c r="HZ187" s="54"/>
      <c r="IA187" s="54"/>
      <c r="IB187" s="54"/>
      <c r="IC187" s="54"/>
      <c r="ID187" s="54"/>
      <c r="IE187" s="54"/>
      <c r="IF187" s="54"/>
      <c r="IG187" s="54"/>
      <c r="IH187" s="54"/>
      <c r="II187" s="54"/>
      <c r="IJ187" s="54"/>
      <c r="IK187" s="54"/>
      <c r="IL187" s="54"/>
      <c r="IM187" s="54"/>
      <c r="IN187" s="54"/>
      <c r="IO187" s="54"/>
      <c r="IP187" s="54"/>
      <c r="IQ187" s="54"/>
      <c r="IR187" s="54"/>
      <c r="IS187" s="54"/>
      <c r="IT187" s="54"/>
      <c r="IU187" s="54"/>
      <c r="IV187" s="54"/>
      <c r="IW187" s="54"/>
    </row>
    <row r="188" spans="1:257" ht="12.4" customHeight="1">
      <c r="A188" s="54" t="s">
        <v>269</v>
      </c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  <c r="BA188" s="54"/>
      <c r="BB188" s="54"/>
      <c r="BC188" s="54"/>
      <c r="BD188" s="54"/>
      <c r="BE188" s="54"/>
      <c r="BF188" s="54"/>
      <c r="BG188" s="54"/>
      <c r="BH188" s="54"/>
      <c r="BI188" s="54"/>
      <c r="BJ188" s="54"/>
      <c r="BK188" s="54"/>
      <c r="BL188" s="54"/>
      <c r="BM188" s="54"/>
      <c r="BN188" s="54"/>
      <c r="BO188" s="54"/>
      <c r="BP188" s="54"/>
      <c r="BQ188" s="54"/>
      <c r="BR188" s="54"/>
      <c r="BS188" s="54"/>
      <c r="BT188" s="54"/>
      <c r="BU188" s="54"/>
      <c r="BV188" s="54"/>
      <c r="BW188" s="54"/>
      <c r="BX188" s="54"/>
      <c r="BY188" s="54"/>
      <c r="BZ188" s="54"/>
      <c r="CA188" s="54"/>
      <c r="CB188" s="54"/>
      <c r="CC188" s="54"/>
      <c r="CD188" s="54"/>
      <c r="CE188" s="54"/>
      <c r="CF188" s="54"/>
      <c r="CG188" s="54"/>
      <c r="CH188" s="54"/>
      <c r="CI188" s="54"/>
      <c r="CJ188" s="54"/>
      <c r="CK188" s="54"/>
      <c r="CL188" s="54"/>
      <c r="CM188" s="54"/>
      <c r="CN188" s="54"/>
      <c r="CO188" s="54"/>
      <c r="CP188" s="54"/>
      <c r="CQ188" s="54"/>
      <c r="CR188" s="54"/>
      <c r="CS188" s="54"/>
      <c r="CT188" s="54"/>
      <c r="CU188" s="54"/>
      <c r="CV188" s="54"/>
      <c r="CW188" s="54"/>
      <c r="CX188" s="54"/>
      <c r="CY188" s="54"/>
      <c r="CZ188" s="54"/>
      <c r="DA188" s="54"/>
      <c r="DB188" s="54"/>
      <c r="DC188" s="54"/>
      <c r="DD188" s="54"/>
      <c r="DE188" s="54"/>
      <c r="DF188" s="54"/>
      <c r="DG188" s="54"/>
      <c r="DH188" s="54"/>
      <c r="DI188" s="54"/>
      <c r="DJ188" s="54"/>
      <c r="DK188" s="54"/>
      <c r="DL188" s="54"/>
      <c r="DM188" s="54"/>
      <c r="DN188" s="54"/>
      <c r="DO188" s="54"/>
      <c r="DP188" s="54"/>
      <c r="DQ188" s="54"/>
      <c r="DR188" s="54"/>
      <c r="DS188" s="54"/>
      <c r="DT188" s="54"/>
      <c r="DU188" s="54"/>
      <c r="DV188" s="54"/>
      <c r="DW188" s="54"/>
      <c r="DX188" s="54"/>
      <c r="DY188" s="54"/>
      <c r="DZ188" s="54"/>
      <c r="EA188" s="54"/>
      <c r="EB188" s="54"/>
      <c r="EC188" s="54"/>
      <c r="ED188" s="54"/>
      <c r="EE188" s="54"/>
      <c r="EF188" s="54"/>
      <c r="EG188" s="54"/>
      <c r="EH188" s="54"/>
      <c r="EI188" s="54"/>
      <c r="EJ188" s="54"/>
      <c r="EK188" s="54"/>
      <c r="EL188" s="54"/>
      <c r="EM188" s="54"/>
      <c r="EN188" s="54"/>
      <c r="EO188" s="54"/>
      <c r="EP188" s="54"/>
      <c r="EQ188" s="54"/>
      <c r="ER188" s="54"/>
      <c r="ES188" s="54"/>
      <c r="ET188" s="54"/>
      <c r="EU188" s="54"/>
      <c r="EV188" s="54"/>
      <c r="EW188" s="54"/>
      <c r="EX188" s="54"/>
      <c r="EY188" s="54"/>
      <c r="EZ188" s="54"/>
      <c r="FA188" s="54"/>
      <c r="FB188" s="54"/>
      <c r="FC188" s="54"/>
      <c r="FD188" s="54"/>
      <c r="FE188" s="54"/>
      <c r="FF188" s="54"/>
      <c r="FG188" s="54"/>
      <c r="FH188" s="54"/>
      <c r="FI188" s="54"/>
      <c r="FJ188" s="54"/>
      <c r="FK188" s="54"/>
      <c r="FL188" s="54"/>
      <c r="FM188" s="54"/>
      <c r="FN188" s="54"/>
      <c r="FO188" s="54"/>
      <c r="FP188" s="54"/>
      <c r="FQ188" s="54"/>
      <c r="FR188" s="54"/>
      <c r="FS188" s="54"/>
      <c r="FT188" s="54"/>
      <c r="FU188" s="54"/>
      <c r="FV188" s="54"/>
      <c r="FW188" s="54"/>
      <c r="FX188" s="54"/>
      <c r="FY188" s="54"/>
      <c r="FZ188" s="54"/>
      <c r="GA188" s="54"/>
      <c r="GB188" s="54"/>
      <c r="GC188" s="54"/>
      <c r="GD188" s="54"/>
      <c r="GE188" s="54"/>
      <c r="GF188" s="54"/>
      <c r="GG188" s="54"/>
      <c r="GH188" s="54"/>
      <c r="GI188" s="54"/>
      <c r="GJ188" s="54"/>
      <c r="GK188" s="54"/>
      <c r="GL188" s="54"/>
      <c r="GM188" s="54"/>
      <c r="GN188" s="54"/>
      <c r="GO188" s="54"/>
      <c r="GP188" s="54"/>
      <c r="GQ188" s="54"/>
      <c r="GR188" s="54"/>
      <c r="GS188" s="54"/>
      <c r="GT188" s="54"/>
      <c r="GU188" s="54"/>
      <c r="GV188" s="54"/>
      <c r="GW188" s="54"/>
      <c r="GX188" s="54"/>
      <c r="GY188" s="54"/>
      <c r="GZ188" s="54"/>
      <c r="HA188" s="54"/>
      <c r="HB188" s="54"/>
      <c r="HC188" s="54"/>
      <c r="HD188" s="54"/>
      <c r="HE188" s="54"/>
      <c r="HF188" s="54"/>
      <c r="HG188" s="54"/>
      <c r="HH188" s="54"/>
      <c r="HI188" s="54"/>
      <c r="HJ188" s="54"/>
      <c r="HK188" s="54"/>
      <c r="HL188" s="54"/>
      <c r="HM188" s="54"/>
      <c r="HN188" s="54"/>
      <c r="HO188" s="54"/>
      <c r="HP188" s="54"/>
      <c r="HQ188" s="54"/>
      <c r="HR188" s="54"/>
      <c r="HS188" s="54"/>
      <c r="HT188" s="54"/>
      <c r="HU188" s="54"/>
      <c r="HV188" s="54"/>
      <c r="HW188" s="54"/>
      <c r="HX188" s="54"/>
      <c r="HY188" s="54"/>
      <c r="HZ188" s="54"/>
      <c r="IA188" s="54"/>
      <c r="IB188" s="54"/>
      <c r="IC188" s="54"/>
      <c r="ID188" s="54"/>
      <c r="IE188" s="54"/>
      <c r="IF188" s="54"/>
      <c r="IG188" s="54"/>
      <c r="IH188" s="54"/>
      <c r="II188" s="54"/>
      <c r="IJ188" s="54"/>
      <c r="IK188" s="54"/>
      <c r="IL188" s="54"/>
      <c r="IM188" s="54"/>
      <c r="IN188" s="54"/>
      <c r="IO188" s="54"/>
      <c r="IP188" s="54"/>
      <c r="IQ188" s="54"/>
      <c r="IR188" s="54"/>
      <c r="IS188" s="54"/>
      <c r="IT188" s="54"/>
      <c r="IU188" s="54"/>
      <c r="IV188" s="54"/>
      <c r="IW188" s="54"/>
    </row>
    <row r="189" spans="1:257" s="3" customFormat="1" ht="12" customHeight="1">
      <c r="A189" s="55" t="s">
        <v>53</v>
      </c>
      <c r="B189" s="55"/>
      <c r="D189" s="6"/>
      <c r="E189" s="6"/>
      <c r="F189" s="6"/>
      <c r="G189" s="6"/>
      <c r="H189" s="6"/>
      <c r="I189" s="6"/>
      <c r="L189" s="2"/>
      <c r="O189" s="32"/>
    </row>
    <row r="190" spans="1:257" ht="11.1" customHeight="1">
      <c r="A190" s="57" t="s">
        <v>501</v>
      </c>
      <c r="B190" s="57" t="s">
        <v>404</v>
      </c>
      <c r="C190" s="11" t="s">
        <v>328</v>
      </c>
      <c r="D190" s="9">
        <v>53967</v>
      </c>
      <c r="E190" s="9"/>
      <c r="F190" s="9">
        <f>SUM(D190:E190)</f>
        <v>53967</v>
      </c>
      <c r="G190" s="9">
        <v>53967</v>
      </c>
      <c r="H190" s="9">
        <v>58100</v>
      </c>
      <c r="I190" s="12" t="s">
        <v>395</v>
      </c>
      <c r="O190" s="32"/>
    </row>
    <row r="191" spans="1:257" ht="11.1" customHeight="1">
      <c r="A191" s="57" t="s">
        <v>547</v>
      </c>
      <c r="B191" s="57"/>
      <c r="C191" s="11" t="s">
        <v>548</v>
      </c>
      <c r="D191" s="9">
        <v>0</v>
      </c>
      <c r="E191" s="9">
        <v>12567</v>
      </c>
      <c r="F191" s="9">
        <f t="shared" ref="F191:F227" si="33">SUM(D191:E191)</f>
        <v>12567</v>
      </c>
      <c r="G191" s="9">
        <v>12567</v>
      </c>
      <c r="H191" s="9">
        <v>0</v>
      </c>
      <c r="I191" s="12" t="s">
        <v>395</v>
      </c>
      <c r="O191" s="32"/>
    </row>
    <row r="192" spans="1:257" ht="11.1" customHeight="1">
      <c r="A192" s="57" t="s">
        <v>502</v>
      </c>
      <c r="B192" s="57"/>
      <c r="C192" s="11" t="s">
        <v>373</v>
      </c>
      <c r="D192" s="9">
        <v>500</v>
      </c>
      <c r="E192" s="9"/>
      <c r="F192" s="9">
        <f t="shared" si="33"/>
        <v>500</v>
      </c>
      <c r="G192" s="9"/>
      <c r="H192" s="9">
        <v>500</v>
      </c>
      <c r="I192" s="12" t="s">
        <v>395</v>
      </c>
      <c r="O192" s="32"/>
    </row>
    <row r="193" spans="1:15" s="12" customFormat="1" ht="11.1" customHeight="1">
      <c r="A193" s="57" t="s">
        <v>252</v>
      </c>
      <c r="B193" s="57" t="s">
        <v>252</v>
      </c>
      <c r="C193" s="43" t="s">
        <v>487</v>
      </c>
      <c r="D193" s="9">
        <v>780</v>
      </c>
      <c r="E193" s="9"/>
      <c r="F193" s="9">
        <f t="shared" si="33"/>
        <v>780</v>
      </c>
      <c r="G193" s="9">
        <v>780</v>
      </c>
      <c r="H193" s="9">
        <v>2106</v>
      </c>
      <c r="I193" s="12" t="s">
        <v>395</v>
      </c>
      <c r="J193" s="12" t="s">
        <v>682</v>
      </c>
      <c r="M193" s="42"/>
    </row>
    <row r="194" spans="1:15" s="12" customFormat="1" ht="11.1" customHeight="1">
      <c r="A194" s="57" t="s">
        <v>402</v>
      </c>
      <c r="B194" s="57" t="s">
        <v>402</v>
      </c>
      <c r="C194" s="43" t="s">
        <v>162</v>
      </c>
      <c r="D194" s="9">
        <v>200</v>
      </c>
      <c r="E194" s="9"/>
      <c r="F194" s="9">
        <f t="shared" si="33"/>
        <v>200</v>
      </c>
      <c r="G194" s="9"/>
      <c r="H194" s="9">
        <v>200</v>
      </c>
      <c r="I194" s="12" t="s">
        <v>395</v>
      </c>
      <c r="M194" s="42"/>
    </row>
    <row r="195" spans="1:15" s="12" customFormat="1" ht="11.1" customHeight="1">
      <c r="A195" s="57" t="s">
        <v>402</v>
      </c>
      <c r="B195" s="57"/>
      <c r="C195" s="43" t="s">
        <v>342</v>
      </c>
      <c r="D195" s="9">
        <v>100</v>
      </c>
      <c r="E195" s="9"/>
      <c r="F195" s="9">
        <f t="shared" si="33"/>
        <v>100</v>
      </c>
      <c r="G195" s="9"/>
      <c r="H195" s="9">
        <v>100</v>
      </c>
      <c r="I195" s="12" t="s">
        <v>395</v>
      </c>
      <c r="M195" s="42"/>
    </row>
    <row r="196" spans="1:15" s="12" customFormat="1" ht="11.1" customHeight="1">
      <c r="A196" s="57" t="s">
        <v>402</v>
      </c>
      <c r="B196" s="57"/>
      <c r="C196" s="43" t="s">
        <v>460</v>
      </c>
      <c r="D196" s="9">
        <v>845</v>
      </c>
      <c r="E196" s="9"/>
      <c r="F196" s="9">
        <f t="shared" si="33"/>
        <v>845</v>
      </c>
      <c r="G196" s="9">
        <v>725</v>
      </c>
      <c r="H196" s="9">
        <v>845</v>
      </c>
      <c r="I196" s="12" t="s">
        <v>395</v>
      </c>
      <c r="J196" s="12" t="s">
        <v>475</v>
      </c>
      <c r="M196" s="42"/>
    </row>
    <row r="197" spans="1:15" s="12" customFormat="1" ht="11.1" customHeight="1">
      <c r="A197" s="57" t="s">
        <v>402</v>
      </c>
      <c r="B197" s="57"/>
      <c r="C197" s="43" t="s">
        <v>461</v>
      </c>
      <c r="D197" s="9">
        <v>255</v>
      </c>
      <c r="E197" s="9"/>
      <c r="F197" s="9">
        <f t="shared" si="33"/>
        <v>255</v>
      </c>
      <c r="G197" s="9">
        <v>189</v>
      </c>
      <c r="H197" s="9">
        <v>255</v>
      </c>
      <c r="I197" s="12" t="s">
        <v>395</v>
      </c>
      <c r="J197" s="12" t="s">
        <v>476</v>
      </c>
      <c r="M197" s="42"/>
    </row>
    <row r="198" spans="1:15" s="12" customFormat="1" ht="11.1" customHeight="1">
      <c r="A198" s="57" t="s">
        <v>402</v>
      </c>
      <c r="B198" s="57"/>
      <c r="C198" s="43" t="s">
        <v>651</v>
      </c>
      <c r="D198" s="9"/>
      <c r="E198" s="9"/>
      <c r="F198" s="9">
        <f t="shared" si="33"/>
        <v>0</v>
      </c>
      <c r="G198" s="9">
        <v>445</v>
      </c>
      <c r="H198" s="9">
        <v>0</v>
      </c>
      <c r="I198" s="12" t="s">
        <v>395</v>
      </c>
      <c r="M198" s="42"/>
    </row>
    <row r="199" spans="1:15" s="12" customFormat="1" ht="11.1" customHeight="1">
      <c r="A199" s="57" t="s">
        <v>402</v>
      </c>
      <c r="B199" s="57"/>
      <c r="C199" s="43" t="s">
        <v>87</v>
      </c>
      <c r="D199" s="9">
        <v>250</v>
      </c>
      <c r="E199" s="9"/>
      <c r="F199" s="9">
        <f t="shared" si="33"/>
        <v>250</v>
      </c>
      <c r="G199" s="9">
        <v>129</v>
      </c>
      <c r="H199" s="9">
        <v>250</v>
      </c>
      <c r="I199" s="12" t="s">
        <v>395</v>
      </c>
      <c r="M199" s="42"/>
    </row>
    <row r="200" spans="1:15" s="12" customFormat="1" ht="11.1" customHeight="1">
      <c r="A200" s="57" t="s">
        <v>253</v>
      </c>
      <c r="B200" s="57" t="s">
        <v>253</v>
      </c>
      <c r="C200" s="43" t="s">
        <v>98</v>
      </c>
      <c r="D200" s="9">
        <v>474</v>
      </c>
      <c r="E200" s="9"/>
      <c r="F200" s="9">
        <f t="shared" si="33"/>
        <v>474</v>
      </c>
      <c r="G200" s="9">
        <v>393</v>
      </c>
      <c r="H200" s="9">
        <v>635</v>
      </c>
      <c r="I200" s="12" t="s">
        <v>395</v>
      </c>
      <c r="M200" s="42"/>
    </row>
    <row r="201" spans="1:15" s="12" customFormat="1" ht="11.1" customHeight="1">
      <c r="A201" s="57" t="s">
        <v>535</v>
      </c>
      <c r="B201" s="57"/>
      <c r="C201" s="43" t="s">
        <v>657</v>
      </c>
      <c r="D201" s="9"/>
      <c r="E201" s="9"/>
      <c r="F201" s="9"/>
      <c r="G201" s="9">
        <v>3</v>
      </c>
      <c r="H201" s="9">
        <v>0</v>
      </c>
      <c r="I201" s="12" t="s">
        <v>395</v>
      </c>
      <c r="M201" s="42"/>
    </row>
    <row r="202" spans="1:15" s="12" customFormat="1" ht="11.1" customHeight="1">
      <c r="A202" s="57" t="s">
        <v>407</v>
      </c>
      <c r="B202" s="57" t="s">
        <v>407</v>
      </c>
      <c r="C202" s="43" t="s">
        <v>219</v>
      </c>
      <c r="D202" s="9">
        <v>100</v>
      </c>
      <c r="E202" s="9"/>
      <c r="F202" s="9">
        <f t="shared" si="33"/>
        <v>100</v>
      </c>
      <c r="G202" s="9"/>
      <c r="H202" s="9">
        <v>100</v>
      </c>
      <c r="I202" s="12" t="s">
        <v>395</v>
      </c>
      <c r="M202" s="42"/>
    </row>
    <row r="203" spans="1:15" s="12" customFormat="1" ht="11.1" customHeight="1">
      <c r="A203" s="57" t="s">
        <v>407</v>
      </c>
      <c r="B203" s="57"/>
      <c r="C203" s="43" t="s">
        <v>389</v>
      </c>
      <c r="D203" s="9">
        <v>1000</v>
      </c>
      <c r="E203" s="9"/>
      <c r="F203" s="9">
        <f t="shared" si="33"/>
        <v>1000</v>
      </c>
      <c r="G203" s="9">
        <v>834</v>
      </c>
      <c r="H203" s="9">
        <v>1000</v>
      </c>
      <c r="I203" s="12" t="s">
        <v>395</v>
      </c>
      <c r="M203" s="42"/>
    </row>
    <row r="204" spans="1:15" s="12" customFormat="1" ht="11.1" customHeight="1">
      <c r="A204" s="57" t="s">
        <v>407</v>
      </c>
      <c r="B204" s="57"/>
      <c r="C204" s="43" t="s">
        <v>67</v>
      </c>
      <c r="D204" s="9">
        <v>600</v>
      </c>
      <c r="E204" s="9"/>
      <c r="F204" s="9">
        <f t="shared" si="33"/>
        <v>600</v>
      </c>
      <c r="G204" s="9">
        <v>699</v>
      </c>
      <c r="H204" s="9">
        <v>700</v>
      </c>
      <c r="I204" s="12" t="s">
        <v>395</v>
      </c>
      <c r="M204" s="42"/>
    </row>
    <row r="205" spans="1:15" s="12" customFormat="1" ht="11.1" customHeight="1">
      <c r="A205" s="57" t="s">
        <v>407</v>
      </c>
      <c r="B205" s="57"/>
      <c r="C205" s="43" t="s">
        <v>90</v>
      </c>
      <c r="D205" s="9">
        <v>50</v>
      </c>
      <c r="E205" s="9"/>
      <c r="F205" s="9">
        <f t="shared" si="33"/>
        <v>50</v>
      </c>
      <c r="G205" s="9"/>
      <c r="H205" s="9">
        <v>50</v>
      </c>
      <c r="I205" s="12" t="s">
        <v>395</v>
      </c>
      <c r="M205" s="42"/>
    </row>
    <row r="206" spans="1:15" s="12" customFormat="1" ht="11.1" customHeight="1">
      <c r="A206" s="57" t="s">
        <v>669</v>
      </c>
      <c r="B206" s="57"/>
      <c r="C206" s="43" t="s">
        <v>670</v>
      </c>
      <c r="D206" s="9"/>
      <c r="E206" s="9"/>
      <c r="F206" s="9"/>
      <c r="G206" s="9"/>
      <c r="H206" s="9">
        <v>500</v>
      </c>
      <c r="I206" s="12" t="s">
        <v>395</v>
      </c>
      <c r="M206" s="42"/>
    </row>
    <row r="207" spans="1:15" ht="11.1" customHeight="1">
      <c r="A207" s="57" t="s">
        <v>264</v>
      </c>
      <c r="B207" s="57" t="s">
        <v>264</v>
      </c>
      <c r="C207" s="8" t="s">
        <v>123</v>
      </c>
      <c r="D207" s="9">
        <v>250</v>
      </c>
      <c r="E207" s="9"/>
      <c r="F207" s="9">
        <f t="shared" si="33"/>
        <v>250</v>
      </c>
      <c r="G207" s="9">
        <v>255</v>
      </c>
      <c r="H207" s="9">
        <v>255</v>
      </c>
      <c r="I207" s="12" t="s">
        <v>395</v>
      </c>
      <c r="J207" s="10" t="s">
        <v>124</v>
      </c>
      <c r="O207" s="32"/>
    </row>
    <row r="208" spans="1:15" ht="11.1" customHeight="1">
      <c r="A208" s="57" t="s">
        <v>264</v>
      </c>
      <c r="B208" s="57"/>
      <c r="C208" s="8" t="s">
        <v>333</v>
      </c>
      <c r="D208" s="9">
        <v>450</v>
      </c>
      <c r="E208" s="9"/>
      <c r="F208" s="9">
        <f t="shared" si="33"/>
        <v>450</v>
      </c>
      <c r="G208" s="9">
        <v>347</v>
      </c>
      <c r="H208" s="9">
        <v>450</v>
      </c>
      <c r="I208" s="12" t="s">
        <v>395</v>
      </c>
      <c r="J208" s="10" t="s">
        <v>479</v>
      </c>
      <c r="O208" s="32"/>
    </row>
    <row r="209" spans="1:15" s="12" customFormat="1" ht="11.1" customHeight="1">
      <c r="A209" s="57" t="s">
        <v>259</v>
      </c>
      <c r="B209" s="57" t="s">
        <v>259</v>
      </c>
      <c r="C209" s="43" t="s">
        <v>242</v>
      </c>
      <c r="D209" s="9">
        <v>500</v>
      </c>
      <c r="E209" s="9"/>
      <c r="F209" s="9">
        <f t="shared" si="33"/>
        <v>500</v>
      </c>
      <c r="G209" s="9">
        <v>54</v>
      </c>
      <c r="H209" s="9">
        <v>300</v>
      </c>
      <c r="I209" s="12" t="s">
        <v>395</v>
      </c>
      <c r="M209" s="42"/>
    </row>
    <row r="210" spans="1:15" s="12" customFormat="1" ht="11.1" customHeight="1">
      <c r="A210" s="57" t="s">
        <v>259</v>
      </c>
      <c r="B210" s="57"/>
      <c r="C210" s="43" t="s">
        <v>59</v>
      </c>
      <c r="D210" s="9">
        <v>30</v>
      </c>
      <c r="E210" s="9"/>
      <c r="F210" s="9">
        <f t="shared" si="33"/>
        <v>30</v>
      </c>
      <c r="G210" s="9">
        <v>12</v>
      </c>
      <c r="H210" s="9">
        <v>30</v>
      </c>
      <c r="I210" s="12" t="s">
        <v>395</v>
      </c>
      <c r="M210" s="42"/>
    </row>
    <row r="211" spans="1:15" ht="11.1" customHeight="1">
      <c r="A211" s="57" t="s">
        <v>259</v>
      </c>
      <c r="B211" s="57"/>
      <c r="C211" s="8" t="s">
        <v>125</v>
      </c>
      <c r="D211" s="9">
        <v>200</v>
      </c>
      <c r="E211" s="9"/>
      <c r="F211" s="9">
        <f t="shared" si="33"/>
        <v>200</v>
      </c>
      <c r="G211" s="9">
        <v>107</v>
      </c>
      <c r="H211" s="9">
        <v>200</v>
      </c>
      <c r="I211" s="12" t="s">
        <v>395</v>
      </c>
      <c r="J211" s="10" t="s">
        <v>156</v>
      </c>
      <c r="O211" s="32"/>
    </row>
    <row r="212" spans="1:15" ht="11.1" customHeight="1">
      <c r="A212" s="57" t="s">
        <v>403</v>
      </c>
      <c r="B212" s="57" t="s">
        <v>403</v>
      </c>
      <c r="C212" s="8" t="s">
        <v>435</v>
      </c>
      <c r="D212" s="9">
        <v>70</v>
      </c>
      <c r="E212" s="9"/>
      <c r="F212" s="9">
        <f t="shared" si="33"/>
        <v>70</v>
      </c>
      <c r="G212" s="9">
        <v>26</v>
      </c>
      <c r="H212" s="9">
        <v>70</v>
      </c>
      <c r="I212" s="12" t="s">
        <v>395</v>
      </c>
      <c r="O212" s="32"/>
    </row>
    <row r="213" spans="1:15" ht="11.1" customHeight="1">
      <c r="A213" s="57" t="s">
        <v>413</v>
      </c>
      <c r="B213" s="57" t="s">
        <v>413</v>
      </c>
      <c r="C213" s="8" t="s">
        <v>362</v>
      </c>
      <c r="D213" s="9">
        <v>2</v>
      </c>
      <c r="E213" s="9"/>
      <c r="F213" s="9">
        <f t="shared" si="33"/>
        <v>2</v>
      </c>
      <c r="G213" s="9">
        <v>2</v>
      </c>
      <c r="H213" s="9">
        <v>2</v>
      </c>
      <c r="I213" s="12" t="s">
        <v>395</v>
      </c>
      <c r="O213" s="32"/>
    </row>
    <row r="214" spans="1:15" ht="11.1" customHeight="1">
      <c r="A214" s="57" t="s">
        <v>616</v>
      </c>
      <c r="B214" s="57"/>
      <c r="C214" s="8" t="s">
        <v>85</v>
      </c>
      <c r="D214" s="9"/>
      <c r="E214" s="9"/>
      <c r="F214" s="9">
        <f t="shared" si="33"/>
        <v>0</v>
      </c>
      <c r="G214" s="9">
        <v>42</v>
      </c>
      <c r="H214" s="9">
        <v>50</v>
      </c>
      <c r="I214" s="12" t="s">
        <v>395</v>
      </c>
      <c r="O214" s="32"/>
    </row>
    <row r="215" spans="1:15" ht="11.1" customHeight="1">
      <c r="A215" s="57" t="s">
        <v>263</v>
      </c>
      <c r="B215" s="57" t="s">
        <v>263</v>
      </c>
      <c r="C215" s="8" t="s">
        <v>126</v>
      </c>
      <c r="D215" s="9">
        <v>200</v>
      </c>
      <c r="E215" s="9"/>
      <c r="F215" s="9">
        <f t="shared" si="33"/>
        <v>200</v>
      </c>
      <c r="G215" s="9">
        <v>77</v>
      </c>
      <c r="H215" s="9">
        <v>200</v>
      </c>
      <c r="I215" s="12" t="s">
        <v>395</v>
      </c>
      <c r="J215" s="12" t="s">
        <v>343</v>
      </c>
      <c r="O215" s="32"/>
    </row>
    <row r="216" spans="1:15" ht="11.1" customHeight="1">
      <c r="A216" s="57" t="s">
        <v>267</v>
      </c>
      <c r="B216" s="57" t="s">
        <v>267</v>
      </c>
      <c r="C216" s="8" t="s">
        <v>291</v>
      </c>
      <c r="D216" s="9">
        <v>600</v>
      </c>
      <c r="E216" s="9">
        <v>1000</v>
      </c>
      <c r="F216" s="9">
        <f t="shared" si="33"/>
        <v>1600</v>
      </c>
      <c r="G216" s="9">
        <v>1654</v>
      </c>
      <c r="H216" s="9">
        <v>1600</v>
      </c>
      <c r="I216" s="12" t="s">
        <v>395</v>
      </c>
      <c r="J216" s="12"/>
      <c r="O216" s="32"/>
    </row>
    <row r="217" spans="1:15" ht="11.1" customHeight="1">
      <c r="A217" s="57" t="s">
        <v>260</v>
      </c>
      <c r="B217" s="57" t="s">
        <v>260</v>
      </c>
      <c r="C217" s="8" t="s">
        <v>127</v>
      </c>
      <c r="D217" s="9">
        <v>10</v>
      </c>
      <c r="E217" s="9"/>
      <c r="F217" s="9">
        <f t="shared" si="33"/>
        <v>10</v>
      </c>
      <c r="G217" s="9"/>
      <c r="H217" s="9">
        <v>10</v>
      </c>
      <c r="I217" s="12" t="s">
        <v>395</v>
      </c>
      <c r="O217" s="32"/>
    </row>
    <row r="218" spans="1:15" ht="11.1" customHeight="1">
      <c r="A218" s="57" t="s">
        <v>260</v>
      </c>
      <c r="B218" s="57"/>
      <c r="C218" s="8" t="s">
        <v>157</v>
      </c>
      <c r="D218" s="9">
        <v>550</v>
      </c>
      <c r="E218" s="9"/>
      <c r="F218" s="9">
        <f t="shared" si="33"/>
        <v>550</v>
      </c>
      <c r="G218" s="9">
        <v>413</v>
      </c>
      <c r="H218" s="9">
        <v>550</v>
      </c>
      <c r="I218" s="12" t="s">
        <v>395</v>
      </c>
      <c r="J218" s="12"/>
      <c r="K218" s="12"/>
      <c r="O218" s="32"/>
    </row>
    <row r="219" spans="1:15" ht="11.1" customHeight="1">
      <c r="A219" s="57" t="s">
        <v>260</v>
      </c>
      <c r="B219" s="57"/>
      <c r="C219" s="8" t="s">
        <v>683</v>
      </c>
      <c r="D219" s="9"/>
      <c r="E219" s="9"/>
      <c r="F219" s="9"/>
      <c r="G219" s="9"/>
      <c r="H219" s="9">
        <v>150</v>
      </c>
      <c r="I219" s="12" t="s">
        <v>395</v>
      </c>
      <c r="J219" s="12"/>
      <c r="K219" s="12"/>
      <c r="O219" s="32"/>
    </row>
    <row r="220" spans="1:15" ht="11.1" customHeight="1">
      <c r="A220" s="57" t="s">
        <v>260</v>
      </c>
      <c r="B220" s="57"/>
      <c r="C220" s="8" t="s">
        <v>671</v>
      </c>
      <c r="D220" s="9"/>
      <c r="E220" s="9"/>
      <c r="F220" s="9"/>
      <c r="G220" s="9"/>
      <c r="H220" s="9">
        <v>90</v>
      </c>
      <c r="I220" s="12" t="s">
        <v>395</v>
      </c>
      <c r="J220" s="12"/>
      <c r="K220" s="12"/>
      <c r="O220" s="32"/>
    </row>
    <row r="221" spans="1:15" ht="11.1" customHeight="1">
      <c r="A221" s="57" t="s">
        <v>260</v>
      </c>
      <c r="B221" s="57"/>
      <c r="C221" s="8" t="s">
        <v>617</v>
      </c>
      <c r="D221" s="9"/>
      <c r="E221" s="9"/>
      <c r="F221" s="9">
        <f t="shared" si="33"/>
        <v>0</v>
      </c>
      <c r="G221" s="9">
        <v>7</v>
      </c>
      <c r="H221" s="9">
        <v>10</v>
      </c>
      <c r="I221" s="12" t="s">
        <v>395</v>
      </c>
      <c r="J221" s="12"/>
      <c r="K221" s="12"/>
      <c r="O221" s="32"/>
    </row>
    <row r="222" spans="1:15" ht="11.1" customHeight="1">
      <c r="A222" s="57" t="s">
        <v>260</v>
      </c>
      <c r="B222" s="57"/>
      <c r="C222" s="8" t="s">
        <v>618</v>
      </c>
      <c r="D222" s="9"/>
      <c r="E222" s="9"/>
      <c r="F222" s="9">
        <f t="shared" si="33"/>
        <v>0</v>
      </c>
      <c r="G222" s="9">
        <v>41</v>
      </c>
      <c r="H222" s="9">
        <v>42</v>
      </c>
      <c r="I222" s="12" t="s">
        <v>395</v>
      </c>
      <c r="J222" s="12"/>
      <c r="K222" s="12"/>
      <c r="O222" s="32"/>
    </row>
    <row r="223" spans="1:15" ht="11.1" customHeight="1">
      <c r="A223" s="57" t="s">
        <v>260</v>
      </c>
      <c r="B223" s="57"/>
      <c r="C223" s="8" t="s">
        <v>637</v>
      </c>
      <c r="D223" s="9"/>
      <c r="E223" s="9"/>
      <c r="F223" s="9">
        <f t="shared" si="33"/>
        <v>0</v>
      </c>
      <c r="G223" s="9">
        <v>150</v>
      </c>
      <c r="H223" s="9">
        <v>180</v>
      </c>
      <c r="I223" s="12" t="s">
        <v>395</v>
      </c>
      <c r="J223" s="12"/>
      <c r="K223" s="12"/>
      <c r="O223" s="32"/>
    </row>
    <row r="224" spans="1:15" ht="11.1" customHeight="1">
      <c r="A224" s="57" t="s">
        <v>260</v>
      </c>
      <c r="B224" s="57"/>
      <c r="C224" s="8" t="s">
        <v>204</v>
      </c>
      <c r="D224" s="9">
        <v>2100</v>
      </c>
      <c r="E224" s="9"/>
      <c r="F224" s="9">
        <f t="shared" si="33"/>
        <v>2100</v>
      </c>
      <c r="G224" s="9">
        <v>1741</v>
      </c>
      <c r="H224" s="9">
        <v>2100</v>
      </c>
      <c r="I224" s="12" t="s">
        <v>395</v>
      </c>
      <c r="J224" s="10" t="s">
        <v>302</v>
      </c>
      <c r="O224" s="32"/>
    </row>
    <row r="225" spans="1:15" ht="11.1" customHeight="1">
      <c r="A225" s="57" t="s">
        <v>260</v>
      </c>
      <c r="B225" s="57"/>
      <c r="C225" s="8" t="s">
        <v>292</v>
      </c>
      <c r="D225" s="9">
        <v>100</v>
      </c>
      <c r="E225" s="9"/>
      <c r="F225" s="9">
        <f t="shared" si="33"/>
        <v>100</v>
      </c>
      <c r="G225" s="9">
        <v>52</v>
      </c>
      <c r="H225" s="9">
        <v>100</v>
      </c>
      <c r="I225" s="12" t="s">
        <v>395</v>
      </c>
      <c r="O225" s="32"/>
    </row>
    <row r="226" spans="1:15" ht="11.1" customHeight="1">
      <c r="A226" s="57" t="s">
        <v>260</v>
      </c>
      <c r="B226" s="57"/>
      <c r="C226" s="8" t="s">
        <v>243</v>
      </c>
      <c r="D226" s="9">
        <v>3500</v>
      </c>
      <c r="E226" s="9"/>
      <c r="F226" s="9">
        <f t="shared" si="33"/>
        <v>3500</v>
      </c>
      <c r="G226" s="9">
        <v>3731</v>
      </c>
      <c r="H226" s="9">
        <v>4000</v>
      </c>
      <c r="I226" s="12" t="s">
        <v>395</v>
      </c>
      <c r="J226" s="12"/>
      <c r="O226" s="32"/>
    </row>
    <row r="227" spans="1:15" ht="11.1" customHeight="1">
      <c r="A227" s="57" t="s">
        <v>260</v>
      </c>
      <c r="B227" s="57"/>
      <c r="C227" s="8" t="s">
        <v>480</v>
      </c>
      <c r="D227" s="9">
        <v>300</v>
      </c>
      <c r="E227" s="9"/>
      <c r="F227" s="9">
        <f t="shared" si="33"/>
        <v>300</v>
      </c>
      <c r="G227" s="9">
        <v>180</v>
      </c>
      <c r="H227" s="9">
        <v>600</v>
      </c>
      <c r="I227" s="12" t="s">
        <v>395</v>
      </c>
      <c r="O227" s="32"/>
    </row>
    <row r="228" spans="1:15" ht="11.1" customHeight="1">
      <c r="A228" s="57" t="s">
        <v>260</v>
      </c>
      <c r="B228" s="57" t="s">
        <v>260</v>
      </c>
      <c r="C228" s="8" t="s">
        <v>477</v>
      </c>
      <c r="D228" s="9">
        <v>600</v>
      </c>
      <c r="E228" s="9"/>
      <c r="F228" s="9">
        <f>SUM(D228:E228)</f>
        <v>600</v>
      </c>
      <c r="G228" s="9">
        <v>500</v>
      </c>
      <c r="H228" s="9">
        <v>600</v>
      </c>
      <c r="I228" s="12" t="s">
        <v>395</v>
      </c>
      <c r="J228" s="10" t="s">
        <v>478</v>
      </c>
      <c r="O228" s="32"/>
    </row>
    <row r="229" spans="1:15" ht="11.1" customHeight="1">
      <c r="A229" s="57" t="s">
        <v>260</v>
      </c>
      <c r="B229" s="57"/>
      <c r="C229" s="8" t="s">
        <v>120</v>
      </c>
      <c r="D229" s="9">
        <v>1000</v>
      </c>
      <c r="E229" s="9"/>
      <c r="F229" s="9">
        <f t="shared" ref="F229:F256" si="34">SUM(D229:E229)</f>
        <v>1000</v>
      </c>
      <c r="G229" s="9">
        <v>270</v>
      </c>
      <c r="H229" s="9">
        <v>1000</v>
      </c>
      <c r="I229" s="12" t="s">
        <v>395</v>
      </c>
      <c r="J229" s="10" t="s">
        <v>155</v>
      </c>
      <c r="O229" s="32"/>
    </row>
    <row r="230" spans="1:15" ht="11.1" customHeight="1">
      <c r="A230" s="57" t="s">
        <v>260</v>
      </c>
      <c r="B230" s="57"/>
      <c r="C230" s="8" t="s">
        <v>436</v>
      </c>
      <c r="D230" s="9">
        <v>300</v>
      </c>
      <c r="E230" s="9"/>
      <c r="F230" s="9">
        <f t="shared" si="34"/>
        <v>300</v>
      </c>
      <c r="G230" s="9">
        <v>350</v>
      </c>
      <c r="H230" s="9">
        <v>400</v>
      </c>
      <c r="I230" s="12" t="s">
        <v>395</v>
      </c>
      <c r="O230" s="32"/>
    </row>
    <row r="231" spans="1:15" ht="11.1" customHeight="1">
      <c r="A231" s="57" t="s">
        <v>260</v>
      </c>
      <c r="B231" s="57"/>
      <c r="C231" s="8" t="s">
        <v>329</v>
      </c>
      <c r="D231" s="9">
        <v>150</v>
      </c>
      <c r="E231" s="9"/>
      <c r="F231" s="9">
        <f t="shared" si="34"/>
        <v>150</v>
      </c>
      <c r="G231" s="9">
        <v>120</v>
      </c>
      <c r="H231" s="9">
        <v>150</v>
      </c>
      <c r="I231" s="12" t="s">
        <v>395</v>
      </c>
      <c r="O231" s="32"/>
    </row>
    <row r="232" spans="1:15" ht="11.1" customHeight="1">
      <c r="A232" s="57" t="s">
        <v>260</v>
      </c>
      <c r="B232" s="57"/>
      <c r="C232" s="8" t="s">
        <v>70</v>
      </c>
      <c r="D232" s="9">
        <v>1112</v>
      </c>
      <c r="E232" s="9"/>
      <c r="F232" s="9">
        <f t="shared" si="34"/>
        <v>1112</v>
      </c>
      <c r="G232" s="9">
        <v>1127</v>
      </c>
      <c r="H232" s="9">
        <v>752</v>
      </c>
      <c r="I232" s="12" t="s">
        <v>395</v>
      </c>
      <c r="O232" s="32"/>
    </row>
    <row r="233" spans="1:15" ht="11.1" customHeight="1">
      <c r="A233" s="57" t="s">
        <v>260</v>
      </c>
      <c r="B233" s="57"/>
      <c r="C233" s="8" t="s">
        <v>359</v>
      </c>
      <c r="D233" s="9">
        <v>500</v>
      </c>
      <c r="E233" s="9"/>
      <c r="F233" s="9">
        <f t="shared" si="34"/>
        <v>500</v>
      </c>
      <c r="G233" s="9">
        <v>300</v>
      </c>
      <c r="H233" s="9">
        <v>500</v>
      </c>
      <c r="I233" s="12" t="s">
        <v>395</v>
      </c>
      <c r="O233" s="32"/>
    </row>
    <row r="234" spans="1:15" ht="11.1" customHeight="1">
      <c r="A234" s="57" t="s">
        <v>260</v>
      </c>
      <c r="B234" s="57"/>
      <c r="C234" s="8" t="s">
        <v>187</v>
      </c>
      <c r="D234" s="9">
        <v>3500</v>
      </c>
      <c r="E234" s="9"/>
      <c r="F234" s="9">
        <f t="shared" si="34"/>
        <v>3500</v>
      </c>
      <c r="G234" s="9">
        <v>2732</v>
      </c>
      <c r="H234" s="9">
        <v>3500</v>
      </c>
      <c r="I234" s="12" t="s">
        <v>395</v>
      </c>
      <c r="O234" s="32"/>
    </row>
    <row r="235" spans="1:15" s="12" customFormat="1" ht="11.1" customHeight="1">
      <c r="A235" s="57" t="s">
        <v>260</v>
      </c>
      <c r="B235" s="57"/>
      <c r="C235" s="43" t="s">
        <v>217</v>
      </c>
      <c r="D235" s="9">
        <v>600</v>
      </c>
      <c r="E235" s="9"/>
      <c r="F235" s="9">
        <f t="shared" si="34"/>
        <v>600</v>
      </c>
      <c r="G235" s="9">
        <v>171</v>
      </c>
      <c r="H235" s="9">
        <v>600</v>
      </c>
      <c r="I235" s="12" t="s">
        <v>395</v>
      </c>
      <c r="M235" s="42"/>
    </row>
    <row r="236" spans="1:15" ht="11.1" customHeight="1">
      <c r="A236" s="57" t="s">
        <v>260</v>
      </c>
      <c r="B236" s="57"/>
      <c r="C236" s="8" t="s">
        <v>122</v>
      </c>
      <c r="D236" s="9">
        <v>1100</v>
      </c>
      <c r="E236" s="9"/>
      <c r="F236" s="9">
        <f t="shared" si="34"/>
        <v>1100</v>
      </c>
      <c r="G236" s="9">
        <v>208</v>
      </c>
      <c r="H236" s="9">
        <v>1100</v>
      </c>
      <c r="I236" s="12" t="s">
        <v>395</v>
      </c>
      <c r="O236" s="32"/>
    </row>
    <row r="237" spans="1:15" ht="11.1" customHeight="1">
      <c r="A237" s="57" t="s">
        <v>260</v>
      </c>
      <c r="B237" s="57"/>
      <c r="C237" s="8" t="s">
        <v>597</v>
      </c>
      <c r="D237" s="9">
        <v>310</v>
      </c>
      <c r="E237" s="9"/>
      <c r="F237" s="9">
        <f t="shared" si="34"/>
        <v>310</v>
      </c>
      <c r="G237" s="9">
        <v>275</v>
      </c>
      <c r="H237" s="9">
        <v>0</v>
      </c>
      <c r="I237" s="12" t="s">
        <v>395</v>
      </c>
      <c r="O237" s="32"/>
    </row>
    <row r="238" spans="1:15" ht="11.1" customHeight="1">
      <c r="A238" s="57" t="s">
        <v>260</v>
      </c>
      <c r="B238" s="57"/>
      <c r="C238" s="8" t="s">
        <v>323</v>
      </c>
      <c r="D238" s="9">
        <v>1000</v>
      </c>
      <c r="E238" s="9"/>
      <c r="F238" s="9">
        <f t="shared" si="34"/>
        <v>1000</v>
      </c>
      <c r="G238" s="9"/>
      <c r="H238" s="9">
        <v>1000</v>
      </c>
      <c r="I238" s="12" t="s">
        <v>395</v>
      </c>
      <c r="O238" s="32"/>
    </row>
    <row r="239" spans="1:15" ht="11.1" customHeight="1">
      <c r="A239" s="57" t="s">
        <v>260</v>
      </c>
      <c r="B239" s="57"/>
      <c r="C239" s="8" t="s">
        <v>330</v>
      </c>
      <c r="D239" s="9">
        <v>300</v>
      </c>
      <c r="E239" s="9"/>
      <c r="F239" s="9">
        <f t="shared" si="34"/>
        <v>300</v>
      </c>
      <c r="G239" s="9">
        <v>260</v>
      </c>
      <c r="H239" s="9">
        <v>300</v>
      </c>
      <c r="I239" s="12" t="s">
        <v>395</v>
      </c>
      <c r="O239" s="32"/>
    </row>
    <row r="240" spans="1:15" ht="11.1" customHeight="1">
      <c r="A240" s="57" t="s">
        <v>260</v>
      </c>
      <c r="B240" s="57"/>
      <c r="C240" s="8" t="s">
        <v>482</v>
      </c>
      <c r="D240" s="9">
        <v>350</v>
      </c>
      <c r="E240" s="9"/>
      <c r="F240" s="9">
        <f t="shared" si="34"/>
        <v>350</v>
      </c>
      <c r="G240" s="9"/>
      <c r="H240" s="9">
        <v>400</v>
      </c>
      <c r="I240" s="12" t="s">
        <v>395</v>
      </c>
      <c r="O240" s="32"/>
    </row>
    <row r="241" spans="1:15" ht="11.1" customHeight="1">
      <c r="A241" s="57" t="s">
        <v>260</v>
      </c>
      <c r="B241" s="57"/>
      <c r="C241" s="8" t="s">
        <v>365</v>
      </c>
      <c r="D241" s="9">
        <v>180</v>
      </c>
      <c r="E241" s="9"/>
      <c r="F241" s="9">
        <f t="shared" si="34"/>
        <v>180</v>
      </c>
      <c r="G241" s="9"/>
      <c r="H241" s="9">
        <v>180</v>
      </c>
      <c r="I241" s="12" t="s">
        <v>395</v>
      </c>
      <c r="O241" s="32"/>
    </row>
    <row r="242" spans="1:15" ht="11.1" customHeight="1">
      <c r="A242" s="57" t="s">
        <v>537</v>
      </c>
      <c r="B242" s="57"/>
      <c r="C242" s="8" t="s">
        <v>538</v>
      </c>
      <c r="D242" s="9">
        <v>240</v>
      </c>
      <c r="E242" s="9"/>
      <c r="F242" s="9">
        <f t="shared" si="34"/>
        <v>240</v>
      </c>
      <c r="G242" s="9">
        <v>240</v>
      </c>
      <c r="H242" s="9">
        <v>240</v>
      </c>
      <c r="I242" s="12" t="s">
        <v>395</v>
      </c>
      <c r="J242" s="10" t="s">
        <v>563</v>
      </c>
      <c r="O242" s="32"/>
    </row>
    <row r="243" spans="1:15" ht="11.1" customHeight="1">
      <c r="A243" s="57" t="s">
        <v>537</v>
      </c>
      <c r="B243" s="57"/>
      <c r="C243" s="8" t="s">
        <v>584</v>
      </c>
      <c r="D243" s="9">
        <v>1500</v>
      </c>
      <c r="E243" s="9"/>
      <c r="F243" s="9">
        <f t="shared" si="34"/>
        <v>1500</v>
      </c>
      <c r="G243" s="9"/>
      <c r="H243" s="9">
        <v>1500</v>
      </c>
      <c r="I243" s="12" t="s">
        <v>395</v>
      </c>
      <c r="O243" s="32"/>
    </row>
    <row r="244" spans="1:15" ht="11.1" customHeight="1">
      <c r="A244" s="57" t="s">
        <v>537</v>
      </c>
      <c r="B244" s="57"/>
      <c r="C244" s="8" t="s">
        <v>656</v>
      </c>
      <c r="D244" s="9"/>
      <c r="E244" s="9"/>
      <c r="F244" s="9"/>
      <c r="G244" s="9">
        <v>97</v>
      </c>
      <c r="H244" s="9">
        <v>0</v>
      </c>
      <c r="I244" s="12" t="s">
        <v>395</v>
      </c>
      <c r="O244" s="32"/>
    </row>
    <row r="245" spans="1:15" ht="11.1" customHeight="1">
      <c r="A245" s="57" t="s">
        <v>537</v>
      </c>
      <c r="B245" s="57"/>
      <c r="C245" s="8" t="s">
        <v>644</v>
      </c>
      <c r="D245" s="9"/>
      <c r="E245" s="9">
        <v>3773</v>
      </c>
      <c r="F245" s="9">
        <f t="shared" si="34"/>
        <v>3773</v>
      </c>
      <c r="G245" s="9">
        <v>4443</v>
      </c>
      <c r="H245" s="9">
        <v>400</v>
      </c>
      <c r="I245" s="12" t="s">
        <v>395</v>
      </c>
      <c r="O245" s="32"/>
    </row>
    <row r="246" spans="1:15" ht="11.1" customHeight="1">
      <c r="A246" s="57" t="s">
        <v>658</v>
      </c>
      <c r="B246" s="57"/>
      <c r="C246" s="8" t="s">
        <v>659</v>
      </c>
      <c r="D246" s="9"/>
      <c r="E246" s="9"/>
      <c r="F246" s="9"/>
      <c r="G246" s="9">
        <v>98</v>
      </c>
      <c r="H246" s="9">
        <v>100</v>
      </c>
      <c r="I246" s="12" t="s">
        <v>395</v>
      </c>
      <c r="O246" s="32"/>
    </row>
    <row r="247" spans="1:15" ht="11.1" customHeight="1">
      <c r="A247" s="57" t="s">
        <v>414</v>
      </c>
      <c r="B247" s="57" t="s">
        <v>414</v>
      </c>
      <c r="C247" s="8" t="s">
        <v>189</v>
      </c>
      <c r="D247" s="9">
        <v>50</v>
      </c>
      <c r="E247" s="9"/>
      <c r="F247" s="9">
        <f t="shared" si="34"/>
        <v>50</v>
      </c>
      <c r="G247" s="9">
        <v>59</v>
      </c>
      <c r="H247" s="9">
        <v>70</v>
      </c>
      <c r="I247" s="12" t="s">
        <v>395</v>
      </c>
      <c r="J247" s="12" t="s">
        <v>190</v>
      </c>
      <c r="K247" s="12"/>
      <c r="O247" s="32"/>
    </row>
    <row r="248" spans="1:15" ht="11.1" customHeight="1">
      <c r="A248" s="57" t="s">
        <v>398</v>
      </c>
      <c r="B248" s="57" t="s">
        <v>398</v>
      </c>
      <c r="C248" s="8" t="s">
        <v>56</v>
      </c>
      <c r="D248" s="9">
        <v>5601</v>
      </c>
      <c r="E248" s="9">
        <v>1289</v>
      </c>
      <c r="F248" s="9">
        <f t="shared" si="34"/>
        <v>6890</v>
      </c>
      <c r="G248" s="9">
        <v>2867</v>
      </c>
      <c r="H248" s="9">
        <v>6283</v>
      </c>
      <c r="I248" s="12" t="s">
        <v>395</v>
      </c>
      <c r="J248" s="12">
        <f>SUM(H202:H216,H219,H222:H223,H225:H245,H247)</f>
        <v>23271</v>
      </c>
      <c r="K248" s="12"/>
      <c r="M248" s="12"/>
      <c r="O248" s="32"/>
    </row>
    <row r="249" spans="1:15" ht="11.1" customHeight="1">
      <c r="A249" s="57" t="s">
        <v>415</v>
      </c>
      <c r="B249" s="57" t="s">
        <v>415</v>
      </c>
      <c r="C249" s="8" t="s">
        <v>188</v>
      </c>
      <c r="D249" s="9">
        <v>2600</v>
      </c>
      <c r="E249" s="9">
        <v>10260</v>
      </c>
      <c r="F249" s="9">
        <f t="shared" si="34"/>
        <v>12860</v>
      </c>
      <c r="G249" s="9">
        <v>12860</v>
      </c>
      <c r="H249" s="9">
        <v>2600</v>
      </c>
      <c r="I249" s="12" t="s">
        <v>395</v>
      </c>
      <c r="J249" s="12"/>
      <c r="K249" s="12"/>
      <c r="M249" s="12"/>
      <c r="O249" s="32"/>
    </row>
    <row r="250" spans="1:15" ht="11.1" customHeight="1">
      <c r="A250" s="57" t="s">
        <v>416</v>
      </c>
      <c r="B250" s="57" t="s">
        <v>416</v>
      </c>
      <c r="C250" s="8" t="s">
        <v>361</v>
      </c>
      <c r="D250" s="9">
        <v>15</v>
      </c>
      <c r="E250" s="9"/>
      <c r="F250" s="9">
        <f t="shared" si="34"/>
        <v>15</v>
      </c>
      <c r="G250" s="9">
        <v>7</v>
      </c>
      <c r="H250" s="9">
        <v>15</v>
      </c>
      <c r="I250" s="12" t="s">
        <v>395</v>
      </c>
      <c r="J250" s="12"/>
      <c r="K250" s="12"/>
      <c r="M250" s="12"/>
      <c r="O250" s="32"/>
    </row>
    <row r="251" spans="1:15" s="12" customFormat="1" ht="11.1" customHeight="1">
      <c r="A251" s="57" t="s">
        <v>626</v>
      </c>
      <c r="B251" s="57" t="s">
        <v>626</v>
      </c>
      <c r="C251" s="43" t="s">
        <v>627</v>
      </c>
      <c r="D251" s="9"/>
      <c r="E251" s="9">
        <v>394</v>
      </c>
      <c r="F251" s="9">
        <f t="shared" si="34"/>
        <v>394</v>
      </c>
      <c r="G251" s="9">
        <v>399</v>
      </c>
      <c r="H251" s="9">
        <v>0</v>
      </c>
      <c r="I251" s="12" t="s">
        <v>395</v>
      </c>
      <c r="M251" s="42"/>
    </row>
    <row r="252" spans="1:15" s="12" customFormat="1" ht="11.1" customHeight="1">
      <c r="A252" s="57" t="s">
        <v>662</v>
      </c>
      <c r="B252" s="57"/>
      <c r="C252" s="43" t="s">
        <v>663</v>
      </c>
      <c r="D252" s="9"/>
      <c r="E252" s="9"/>
      <c r="F252" s="9"/>
      <c r="G252" s="9">
        <v>4154</v>
      </c>
      <c r="H252" s="9">
        <v>0</v>
      </c>
      <c r="M252" s="42"/>
    </row>
    <row r="253" spans="1:15" s="12" customFormat="1" ht="11.1" customHeight="1">
      <c r="A253" s="57" t="s">
        <v>417</v>
      </c>
      <c r="B253" s="57" t="s">
        <v>417</v>
      </c>
      <c r="C253" s="43" t="s">
        <v>360</v>
      </c>
      <c r="D253" s="9">
        <v>200</v>
      </c>
      <c r="E253" s="9"/>
      <c r="F253" s="9">
        <f t="shared" ref="F253" si="35">SUM(D253:E253)</f>
        <v>200</v>
      </c>
      <c r="G253" s="9">
        <v>59</v>
      </c>
      <c r="H253" s="9">
        <v>600</v>
      </c>
      <c r="I253" s="12" t="s">
        <v>395</v>
      </c>
      <c r="J253" s="12" t="s">
        <v>686</v>
      </c>
      <c r="M253" s="42"/>
    </row>
    <row r="254" spans="1:15" s="12" customFormat="1" ht="11.1" customHeight="1">
      <c r="A254" s="57" t="s">
        <v>400</v>
      </c>
      <c r="B254" s="57" t="s">
        <v>400</v>
      </c>
      <c r="C254" s="43" t="s">
        <v>138</v>
      </c>
      <c r="D254" s="9">
        <v>54</v>
      </c>
      <c r="E254" s="9">
        <v>106</v>
      </c>
      <c r="F254" s="9">
        <f t="shared" si="34"/>
        <v>160</v>
      </c>
      <c r="G254" s="9">
        <v>1148</v>
      </c>
      <c r="H254" s="9">
        <v>162</v>
      </c>
      <c r="I254" s="12" t="s">
        <v>395</v>
      </c>
      <c r="M254" s="42"/>
    </row>
    <row r="255" spans="1:15" ht="11.1" customHeight="1">
      <c r="A255" s="57" t="s">
        <v>258</v>
      </c>
      <c r="B255" s="57" t="s">
        <v>258</v>
      </c>
      <c r="C255" s="8" t="s">
        <v>136</v>
      </c>
      <c r="D255" s="9">
        <v>2000</v>
      </c>
      <c r="E255" s="9"/>
      <c r="F255" s="9">
        <f t="shared" si="34"/>
        <v>2000</v>
      </c>
      <c r="G255" s="9">
        <v>2000</v>
      </c>
      <c r="H255" s="9">
        <v>2000</v>
      </c>
      <c r="I255" s="12" t="s">
        <v>395</v>
      </c>
      <c r="J255" s="12" t="s">
        <v>564</v>
      </c>
      <c r="O255" s="32"/>
    </row>
    <row r="256" spans="1:15" ht="11.1" customHeight="1">
      <c r="A256" s="57" t="s">
        <v>399</v>
      </c>
      <c r="B256" s="57" t="s">
        <v>399</v>
      </c>
      <c r="C256" s="8" t="s">
        <v>137</v>
      </c>
      <c r="D256" s="9">
        <v>540</v>
      </c>
      <c r="E256" s="9"/>
      <c r="F256" s="9">
        <f t="shared" si="34"/>
        <v>540</v>
      </c>
      <c r="G256" s="9">
        <v>540</v>
      </c>
      <c r="H256" s="9">
        <v>540</v>
      </c>
      <c r="I256" s="12" t="s">
        <v>395</v>
      </c>
      <c r="J256" s="12"/>
      <c r="O256" s="32"/>
    </row>
    <row r="257" spans="1:257" s="3" customFormat="1" ht="11.1" customHeight="1">
      <c r="A257" s="58"/>
      <c r="B257" s="58"/>
      <c r="C257" s="13" t="s">
        <v>88</v>
      </c>
      <c r="D257" s="14">
        <f t="shared" ref="D257:F257" si="36">SUM(D190:D256)</f>
        <v>91785</v>
      </c>
      <c r="E257" s="14">
        <f t="shared" si="36"/>
        <v>29389</v>
      </c>
      <c r="F257" s="14">
        <f t="shared" si="36"/>
        <v>121174</v>
      </c>
      <c r="G257" s="14">
        <f>SUM(G190:G256)</f>
        <v>114906</v>
      </c>
      <c r="H257" s="14">
        <f>SUM(H190:H256)</f>
        <v>101322</v>
      </c>
      <c r="I257" s="6"/>
      <c r="O257" s="32"/>
    </row>
    <row r="258" spans="1:257" s="3" customFormat="1" ht="11.1" customHeight="1">
      <c r="A258" s="55"/>
      <c r="B258" s="55"/>
      <c r="D258" s="6"/>
      <c r="E258" s="6"/>
      <c r="F258" s="6"/>
      <c r="G258" s="6"/>
      <c r="H258" s="6"/>
      <c r="I258" s="6"/>
      <c r="O258" s="32"/>
    </row>
    <row r="259" spans="1:257" s="3" customFormat="1" ht="11.1" customHeight="1">
      <c r="A259" s="55"/>
      <c r="B259" s="55"/>
      <c r="D259" s="6"/>
      <c r="E259" s="6"/>
      <c r="F259" s="6"/>
      <c r="G259" s="6"/>
      <c r="H259" s="6"/>
      <c r="I259" s="6"/>
      <c r="O259" s="32"/>
    </row>
    <row r="260" spans="1:257" s="3" customFormat="1" ht="11.1" customHeight="1">
      <c r="A260" s="55"/>
      <c r="B260" s="55"/>
      <c r="D260" s="6"/>
      <c r="E260" s="6"/>
      <c r="F260" s="6"/>
      <c r="G260" s="6"/>
      <c r="H260" s="6"/>
      <c r="I260" s="6"/>
      <c r="O260" s="32"/>
    </row>
    <row r="261" spans="1:257" s="3" customFormat="1" ht="11.1" customHeight="1">
      <c r="A261" s="55"/>
      <c r="B261" s="55"/>
      <c r="D261" s="6"/>
      <c r="E261" s="6"/>
      <c r="F261" s="6"/>
      <c r="G261" s="6"/>
      <c r="H261" s="6"/>
      <c r="I261" s="6"/>
      <c r="O261" s="32"/>
    </row>
    <row r="262" spans="1:257" s="1" customFormat="1" ht="35.25" customHeight="1">
      <c r="A262" s="54"/>
      <c r="B262" s="54"/>
      <c r="D262" s="41" t="s">
        <v>608</v>
      </c>
      <c r="E262" s="41" t="s">
        <v>609</v>
      </c>
      <c r="F262" s="41" t="s">
        <v>610</v>
      </c>
      <c r="G262" s="41" t="s">
        <v>611</v>
      </c>
      <c r="H262" s="41" t="s">
        <v>664</v>
      </c>
      <c r="I262" s="110"/>
      <c r="K262" s="3"/>
      <c r="L262" s="3"/>
      <c r="M262" s="3"/>
      <c r="N262" s="2"/>
    </row>
    <row r="263" spans="1:257" s="1" customFormat="1">
      <c r="A263" s="54" t="s">
        <v>638</v>
      </c>
      <c r="B263" s="54"/>
      <c r="D263" s="5"/>
      <c r="E263" s="5"/>
      <c r="F263" s="5"/>
      <c r="G263" s="5"/>
      <c r="H263" s="5"/>
      <c r="I263" s="5"/>
      <c r="J263" s="21"/>
    </row>
    <row r="264" spans="1:257" s="1" customFormat="1">
      <c r="A264" s="54" t="s">
        <v>269</v>
      </c>
      <c r="B264" s="54"/>
      <c r="D264" s="5"/>
      <c r="E264" s="5"/>
      <c r="F264" s="5"/>
      <c r="G264" s="5"/>
      <c r="H264" s="5"/>
      <c r="I264" s="5"/>
      <c r="J264" s="21"/>
    </row>
    <row r="265" spans="1:257" s="18" customFormat="1">
      <c r="A265" s="65" t="s">
        <v>51</v>
      </c>
      <c r="B265" s="65"/>
      <c r="D265" s="19"/>
      <c r="E265" s="19"/>
      <c r="F265" s="19"/>
      <c r="G265" s="19"/>
      <c r="H265" s="19"/>
      <c r="I265" s="19"/>
      <c r="J265" s="21"/>
    </row>
    <row r="266" spans="1:257">
      <c r="A266" s="57" t="s">
        <v>503</v>
      </c>
      <c r="B266" s="57" t="s">
        <v>405</v>
      </c>
      <c r="C266" s="8" t="s">
        <v>439</v>
      </c>
      <c r="D266" s="9">
        <v>673</v>
      </c>
      <c r="E266" s="9">
        <v>131</v>
      </c>
      <c r="F266" s="9">
        <f>SUM(D266:E266)</f>
        <v>804</v>
      </c>
      <c r="G266" s="9">
        <v>564</v>
      </c>
      <c r="H266" s="9">
        <v>0</v>
      </c>
      <c r="I266" s="12" t="s">
        <v>394</v>
      </c>
      <c r="J266" s="21"/>
    </row>
    <row r="267" spans="1:257" s="3" customFormat="1">
      <c r="A267" s="58"/>
      <c r="B267" s="58"/>
      <c r="C267" s="13" t="s">
        <v>52</v>
      </c>
      <c r="D267" s="14">
        <f t="shared" ref="D267:F267" si="37">SUM(D266:D266)</f>
        <v>673</v>
      </c>
      <c r="E267" s="14">
        <f t="shared" si="37"/>
        <v>131</v>
      </c>
      <c r="F267" s="14">
        <f t="shared" si="37"/>
        <v>804</v>
      </c>
      <c r="G267" s="14">
        <f t="shared" ref="G267:H267" si="38">SUM(G266:G266)</f>
        <v>564</v>
      </c>
      <c r="H267" s="14">
        <f t="shared" si="38"/>
        <v>0</v>
      </c>
      <c r="I267" s="6"/>
      <c r="J267" s="4"/>
    </row>
    <row r="268" spans="1:257" s="3" customFormat="1">
      <c r="A268" s="55"/>
      <c r="B268" s="55"/>
      <c r="D268" s="6"/>
      <c r="E268" s="6"/>
      <c r="F268" s="6"/>
      <c r="G268" s="6"/>
      <c r="H268" s="6"/>
      <c r="I268" s="6"/>
      <c r="J268" s="4"/>
    </row>
    <row r="269" spans="1:257" s="3" customFormat="1">
      <c r="A269" s="55"/>
      <c r="B269" s="55"/>
      <c r="D269" s="6"/>
      <c r="E269" s="6"/>
      <c r="F269" s="6"/>
      <c r="G269" s="6"/>
      <c r="H269" s="6"/>
      <c r="I269" s="6"/>
      <c r="J269" s="4"/>
    </row>
    <row r="270" spans="1:257" s="1" customFormat="1">
      <c r="A270" s="54" t="s">
        <v>638</v>
      </c>
      <c r="B270" s="54"/>
      <c r="D270" s="5"/>
      <c r="E270" s="5"/>
      <c r="F270" s="5"/>
      <c r="G270" s="5"/>
      <c r="H270" s="5"/>
      <c r="I270" s="5"/>
      <c r="J270" s="21"/>
    </row>
    <row r="271" spans="1:257" ht="12.4" customHeight="1">
      <c r="A271" s="54" t="s">
        <v>269</v>
      </c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U271" s="54"/>
      <c r="AV271" s="54"/>
      <c r="AW271" s="54"/>
      <c r="AX271" s="54"/>
      <c r="AY271" s="54"/>
      <c r="AZ271" s="54"/>
      <c r="BA271" s="54"/>
      <c r="BB271" s="54"/>
      <c r="BC271" s="54"/>
      <c r="BD271" s="54"/>
      <c r="BE271" s="54"/>
      <c r="BF271" s="54"/>
      <c r="BG271" s="54"/>
      <c r="BH271" s="54"/>
      <c r="BI271" s="54"/>
      <c r="BJ271" s="54"/>
      <c r="BK271" s="54"/>
      <c r="BL271" s="54"/>
      <c r="BM271" s="54"/>
      <c r="BN271" s="54"/>
      <c r="BO271" s="54"/>
      <c r="BP271" s="54"/>
      <c r="BQ271" s="54"/>
      <c r="BR271" s="54"/>
      <c r="BS271" s="54"/>
      <c r="BT271" s="54"/>
      <c r="BU271" s="54"/>
      <c r="BV271" s="54"/>
      <c r="BW271" s="54"/>
      <c r="BX271" s="54"/>
      <c r="BY271" s="54"/>
      <c r="BZ271" s="54"/>
      <c r="CA271" s="54"/>
      <c r="CB271" s="54"/>
      <c r="CC271" s="54"/>
      <c r="CD271" s="54"/>
      <c r="CE271" s="54"/>
      <c r="CF271" s="54"/>
      <c r="CG271" s="54"/>
      <c r="CH271" s="54"/>
      <c r="CI271" s="54"/>
      <c r="CJ271" s="54"/>
      <c r="CK271" s="54"/>
      <c r="CL271" s="54"/>
      <c r="CM271" s="54"/>
      <c r="CN271" s="54"/>
      <c r="CO271" s="54"/>
      <c r="CP271" s="54"/>
      <c r="CQ271" s="54"/>
      <c r="CR271" s="54"/>
      <c r="CS271" s="54"/>
      <c r="CT271" s="54"/>
      <c r="CU271" s="54"/>
      <c r="CV271" s="54"/>
      <c r="CW271" s="54"/>
      <c r="CX271" s="54"/>
      <c r="CY271" s="54"/>
      <c r="CZ271" s="54"/>
      <c r="DA271" s="54"/>
      <c r="DB271" s="54"/>
      <c r="DC271" s="54"/>
      <c r="DD271" s="54"/>
      <c r="DE271" s="54"/>
      <c r="DF271" s="54"/>
      <c r="DG271" s="54"/>
      <c r="DH271" s="54"/>
      <c r="DI271" s="54"/>
      <c r="DJ271" s="54"/>
      <c r="DK271" s="54"/>
      <c r="DL271" s="54"/>
      <c r="DM271" s="54"/>
      <c r="DN271" s="54"/>
      <c r="DO271" s="54"/>
      <c r="DP271" s="54"/>
      <c r="DQ271" s="54"/>
      <c r="DR271" s="54"/>
      <c r="DS271" s="54"/>
      <c r="DT271" s="54"/>
      <c r="DU271" s="54"/>
      <c r="DV271" s="54"/>
      <c r="DW271" s="54"/>
      <c r="DX271" s="54"/>
      <c r="DY271" s="54"/>
      <c r="DZ271" s="54"/>
      <c r="EA271" s="54"/>
      <c r="EB271" s="54"/>
      <c r="EC271" s="54"/>
      <c r="ED271" s="54"/>
      <c r="EE271" s="54"/>
      <c r="EF271" s="54"/>
      <c r="EG271" s="54"/>
      <c r="EH271" s="54"/>
      <c r="EI271" s="54"/>
      <c r="EJ271" s="54"/>
      <c r="EK271" s="54"/>
      <c r="EL271" s="54"/>
      <c r="EM271" s="54"/>
      <c r="EN271" s="54"/>
      <c r="EO271" s="54"/>
      <c r="EP271" s="54"/>
      <c r="EQ271" s="54"/>
      <c r="ER271" s="54"/>
      <c r="ES271" s="54"/>
      <c r="ET271" s="54"/>
      <c r="EU271" s="54"/>
      <c r="EV271" s="54"/>
      <c r="EW271" s="54"/>
      <c r="EX271" s="54"/>
      <c r="EY271" s="54"/>
      <c r="EZ271" s="54"/>
      <c r="FA271" s="54"/>
      <c r="FB271" s="54"/>
      <c r="FC271" s="54"/>
      <c r="FD271" s="54"/>
      <c r="FE271" s="54"/>
      <c r="FF271" s="54"/>
      <c r="FG271" s="54"/>
      <c r="FH271" s="54"/>
      <c r="FI271" s="54"/>
      <c r="FJ271" s="54"/>
      <c r="FK271" s="54"/>
      <c r="FL271" s="54"/>
      <c r="FM271" s="54"/>
      <c r="FN271" s="54"/>
      <c r="FO271" s="54"/>
      <c r="FP271" s="54"/>
      <c r="FQ271" s="54"/>
      <c r="FR271" s="54"/>
      <c r="FS271" s="54"/>
      <c r="FT271" s="54"/>
      <c r="FU271" s="54"/>
      <c r="FV271" s="54"/>
      <c r="FW271" s="54"/>
      <c r="FX271" s="54"/>
      <c r="FY271" s="54"/>
      <c r="FZ271" s="54"/>
      <c r="GA271" s="54"/>
      <c r="GB271" s="54"/>
      <c r="GC271" s="54"/>
      <c r="GD271" s="54"/>
      <c r="GE271" s="54"/>
      <c r="GF271" s="54"/>
      <c r="GG271" s="54"/>
      <c r="GH271" s="54"/>
      <c r="GI271" s="54"/>
      <c r="GJ271" s="54"/>
      <c r="GK271" s="54"/>
      <c r="GL271" s="54"/>
      <c r="GM271" s="54"/>
      <c r="GN271" s="54"/>
      <c r="GO271" s="54"/>
      <c r="GP271" s="54"/>
      <c r="GQ271" s="54"/>
      <c r="GR271" s="54"/>
      <c r="GS271" s="54"/>
      <c r="GT271" s="54"/>
      <c r="GU271" s="54"/>
      <c r="GV271" s="54"/>
      <c r="GW271" s="54"/>
      <c r="GX271" s="54"/>
      <c r="GY271" s="54"/>
      <c r="GZ271" s="54"/>
      <c r="HA271" s="54"/>
      <c r="HB271" s="54"/>
      <c r="HC271" s="54"/>
      <c r="HD271" s="54"/>
      <c r="HE271" s="54"/>
      <c r="HF271" s="54"/>
      <c r="HG271" s="54"/>
      <c r="HH271" s="54"/>
      <c r="HI271" s="54"/>
      <c r="HJ271" s="54"/>
      <c r="HK271" s="54"/>
      <c r="HL271" s="54"/>
      <c r="HM271" s="54"/>
      <c r="HN271" s="54"/>
      <c r="HO271" s="54"/>
      <c r="HP271" s="54"/>
      <c r="HQ271" s="54"/>
      <c r="HR271" s="54"/>
      <c r="HS271" s="54"/>
      <c r="HT271" s="54"/>
      <c r="HU271" s="54"/>
      <c r="HV271" s="54"/>
      <c r="HW271" s="54"/>
      <c r="HX271" s="54"/>
      <c r="HY271" s="54"/>
      <c r="HZ271" s="54"/>
      <c r="IA271" s="54"/>
      <c r="IB271" s="54"/>
      <c r="IC271" s="54"/>
      <c r="ID271" s="54"/>
      <c r="IE271" s="54"/>
      <c r="IF271" s="54"/>
      <c r="IG271" s="54"/>
      <c r="IH271" s="54"/>
      <c r="II271" s="54"/>
      <c r="IJ271" s="54"/>
      <c r="IK271" s="54"/>
      <c r="IL271" s="54"/>
      <c r="IM271" s="54"/>
      <c r="IN271" s="54"/>
      <c r="IO271" s="54"/>
      <c r="IP271" s="54"/>
      <c r="IQ271" s="54"/>
      <c r="IR271" s="54"/>
      <c r="IS271" s="54"/>
      <c r="IT271" s="54"/>
      <c r="IU271" s="54"/>
      <c r="IV271" s="54"/>
      <c r="IW271" s="54"/>
    </row>
    <row r="272" spans="1:257" s="3" customFormat="1">
      <c r="A272" s="55" t="s">
        <v>53</v>
      </c>
      <c r="B272" s="55"/>
      <c r="D272" s="6"/>
      <c r="E272" s="6"/>
      <c r="F272" s="6"/>
      <c r="G272" s="6"/>
      <c r="H272" s="6"/>
      <c r="I272" s="6"/>
      <c r="O272" s="32"/>
    </row>
    <row r="273" spans="1:15">
      <c r="A273" s="57" t="s">
        <v>252</v>
      </c>
      <c r="B273" s="57" t="s">
        <v>252</v>
      </c>
      <c r="C273" s="8" t="s">
        <v>79</v>
      </c>
      <c r="D273" s="9">
        <v>954</v>
      </c>
      <c r="E273" s="9">
        <v>-70</v>
      </c>
      <c r="F273" s="9">
        <f>SUM(D273:E273)</f>
        <v>884</v>
      </c>
      <c r="G273" s="9">
        <v>813</v>
      </c>
      <c r="H273" s="9">
        <v>0</v>
      </c>
      <c r="I273" s="12" t="s">
        <v>394</v>
      </c>
      <c r="J273" s="36"/>
      <c r="O273" s="32"/>
    </row>
    <row r="274" spans="1:15">
      <c r="A274" s="57" t="s">
        <v>252</v>
      </c>
      <c r="B274" s="57"/>
      <c r="C274" s="8" t="s">
        <v>628</v>
      </c>
      <c r="D274" s="9"/>
      <c r="E274" s="9">
        <v>112</v>
      </c>
      <c r="F274" s="9">
        <f>SUM(D274:E274)</f>
        <v>112</v>
      </c>
      <c r="G274" s="9">
        <v>112</v>
      </c>
      <c r="H274" s="9">
        <v>0</v>
      </c>
      <c r="I274" s="12" t="s">
        <v>394</v>
      </c>
      <c r="J274" s="36"/>
      <c r="O274" s="32"/>
    </row>
    <row r="275" spans="1:15">
      <c r="A275" s="57" t="s">
        <v>531</v>
      </c>
      <c r="B275" s="57" t="s">
        <v>325</v>
      </c>
      <c r="C275" s="8" t="s">
        <v>381</v>
      </c>
      <c r="D275" s="9">
        <v>38</v>
      </c>
      <c r="E275" s="9"/>
      <c r="F275" s="9">
        <f t="shared" ref="F275:F280" si="39">SUM(D275:E275)</f>
        <v>38</v>
      </c>
      <c r="G275" s="9">
        <v>15</v>
      </c>
      <c r="H275" s="9">
        <v>0</v>
      </c>
      <c r="I275" s="12" t="s">
        <v>394</v>
      </c>
      <c r="O275" s="32"/>
    </row>
    <row r="276" spans="1:15">
      <c r="A276" s="57" t="s">
        <v>532</v>
      </c>
      <c r="B276" s="57" t="s">
        <v>345</v>
      </c>
      <c r="C276" s="8" t="s">
        <v>533</v>
      </c>
      <c r="D276" s="9">
        <v>14</v>
      </c>
      <c r="E276" s="9"/>
      <c r="F276" s="9">
        <f t="shared" ref="F276" si="40">SUM(D276:E276)</f>
        <v>14</v>
      </c>
      <c r="G276" s="9">
        <v>9</v>
      </c>
      <c r="H276" s="9">
        <v>0</v>
      </c>
      <c r="I276" s="12" t="s">
        <v>394</v>
      </c>
      <c r="O276" s="32"/>
    </row>
    <row r="277" spans="1:15">
      <c r="A277" s="57" t="s">
        <v>619</v>
      </c>
      <c r="B277" s="57" t="s">
        <v>428</v>
      </c>
      <c r="C277" s="8" t="s">
        <v>167</v>
      </c>
      <c r="D277" s="9"/>
      <c r="E277" s="9">
        <v>70</v>
      </c>
      <c r="F277" s="9">
        <f t="shared" si="39"/>
        <v>70</v>
      </c>
      <c r="G277" s="9">
        <v>70</v>
      </c>
      <c r="H277" s="9">
        <v>0</v>
      </c>
      <c r="I277" s="12" t="s">
        <v>394</v>
      </c>
      <c r="O277" s="32"/>
    </row>
    <row r="278" spans="1:15">
      <c r="A278" s="57" t="s">
        <v>253</v>
      </c>
      <c r="B278" s="57" t="s">
        <v>253</v>
      </c>
      <c r="C278" s="8" t="s">
        <v>98</v>
      </c>
      <c r="D278" s="9">
        <v>187</v>
      </c>
      <c r="E278" s="9">
        <v>20</v>
      </c>
      <c r="F278" s="9">
        <f t="shared" si="39"/>
        <v>207</v>
      </c>
      <c r="G278" s="9">
        <v>195</v>
      </c>
      <c r="H278" s="9">
        <v>0</v>
      </c>
      <c r="I278" s="12" t="s">
        <v>394</v>
      </c>
      <c r="O278" s="32"/>
    </row>
    <row r="279" spans="1:15">
      <c r="A279" s="57" t="s">
        <v>534</v>
      </c>
      <c r="B279" s="57"/>
      <c r="C279" s="8" t="s">
        <v>169</v>
      </c>
      <c r="D279" s="9">
        <v>7</v>
      </c>
      <c r="E279" s="9"/>
      <c r="F279" s="9">
        <f t="shared" si="39"/>
        <v>7</v>
      </c>
      <c r="G279" s="9"/>
      <c r="H279" s="9">
        <v>0</v>
      </c>
      <c r="I279" s="12" t="s">
        <v>394</v>
      </c>
      <c r="O279" s="32"/>
    </row>
    <row r="280" spans="1:15">
      <c r="A280" s="57" t="s">
        <v>535</v>
      </c>
      <c r="B280" s="57"/>
      <c r="C280" s="8" t="s">
        <v>536</v>
      </c>
      <c r="D280" s="9">
        <v>7</v>
      </c>
      <c r="E280" s="9"/>
      <c r="F280" s="9">
        <f t="shared" si="39"/>
        <v>7</v>
      </c>
      <c r="G280" s="9">
        <v>2</v>
      </c>
      <c r="H280" s="9">
        <v>0</v>
      </c>
      <c r="I280" s="12" t="s">
        <v>394</v>
      </c>
      <c r="O280" s="32"/>
    </row>
    <row r="281" spans="1:15" s="3" customFormat="1">
      <c r="A281" s="58"/>
      <c r="B281" s="58"/>
      <c r="C281" s="13" t="s">
        <v>54</v>
      </c>
      <c r="D281" s="14">
        <f t="shared" ref="D281:F281" si="41">SUM(D273:D280)</f>
        <v>1207</v>
      </c>
      <c r="E281" s="14">
        <f t="shared" si="41"/>
        <v>132</v>
      </c>
      <c r="F281" s="14">
        <f t="shared" si="41"/>
        <v>1339</v>
      </c>
      <c r="G281" s="14">
        <f>SUM(G273:G280)</f>
        <v>1216</v>
      </c>
      <c r="H281" s="14">
        <f>SUM(H273:H280)</f>
        <v>0</v>
      </c>
      <c r="I281" s="6"/>
      <c r="O281" s="32"/>
    </row>
    <row r="282" spans="1:15" s="3" customFormat="1">
      <c r="A282" s="55"/>
      <c r="B282" s="55"/>
      <c r="D282" s="6"/>
      <c r="E282" s="6"/>
      <c r="F282" s="6"/>
      <c r="G282" s="6"/>
      <c r="H282" s="6"/>
      <c r="I282" s="6"/>
      <c r="O282" s="32"/>
    </row>
    <row r="283" spans="1:15" s="3" customFormat="1">
      <c r="A283" s="55"/>
      <c r="B283" s="55"/>
      <c r="D283" s="6"/>
      <c r="E283" s="6"/>
      <c r="F283" s="6"/>
      <c r="G283" s="6"/>
      <c r="H283" s="6"/>
      <c r="I283" s="6"/>
      <c r="O283" s="32"/>
    </row>
    <row r="284" spans="1:15" s="1" customFormat="1">
      <c r="A284" s="54" t="s">
        <v>639</v>
      </c>
      <c r="B284" s="54"/>
      <c r="D284" s="5"/>
      <c r="E284" s="5"/>
      <c r="F284" s="5"/>
      <c r="G284" s="5"/>
      <c r="H284" s="5"/>
      <c r="I284" s="5"/>
      <c r="J284" s="21"/>
    </row>
    <row r="285" spans="1:15" s="1" customFormat="1">
      <c r="A285" s="54" t="s">
        <v>269</v>
      </c>
      <c r="B285" s="54"/>
      <c r="D285" s="5"/>
      <c r="E285" s="5"/>
      <c r="F285" s="5"/>
      <c r="G285" s="5"/>
      <c r="H285" s="5"/>
      <c r="I285" s="5"/>
      <c r="J285" s="21"/>
    </row>
    <row r="286" spans="1:15" s="18" customFormat="1">
      <c r="A286" s="65" t="s">
        <v>51</v>
      </c>
      <c r="B286" s="65"/>
      <c r="D286" s="19"/>
      <c r="E286" s="19"/>
      <c r="F286" s="19"/>
      <c r="G286" s="19"/>
      <c r="H286" s="19"/>
      <c r="I286" s="19"/>
      <c r="J286" s="21"/>
    </row>
    <row r="287" spans="1:15">
      <c r="A287" s="57" t="s">
        <v>437</v>
      </c>
      <c r="B287" s="57" t="s">
        <v>437</v>
      </c>
      <c r="C287" s="8" t="s">
        <v>438</v>
      </c>
      <c r="D287" s="9"/>
      <c r="E287" s="9">
        <v>4990</v>
      </c>
      <c r="F287" s="9">
        <f>SUM(D287:E287)</f>
        <v>4990</v>
      </c>
      <c r="G287" s="9"/>
      <c r="H287" s="9">
        <v>4990</v>
      </c>
      <c r="I287" s="12" t="s">
        <v>395</v>
      </c>
      <c r="J287" s="21"/>
    </row>
    <row r="288" spans="1:15" s="3" customFormat="1">
      <c r="A288" s="58"/>
      <c r="B288" s="58"/>
      <c r="C288" s="13" t="s">
        <v>52</v>
      </c>
      <c r="D288" s="14">
        <f t="shared" ref="D288:G288" si="42">SUM(D287:D287)</f>
        <v>0</v>
      </c>
      <c r="E288" s="14">
        <f t="shared" si="42"/>
        <v>4990</v>
      </c>
      <c r="F288" s="14">
        <f t="shared" si="42"/>
        <v>4990</v>
      </c>
      <c r="G288" s="14">
        <f t="shared" si="42"/>
        <v>0</v>
      </c>
      <c r="H288" s="14">
        <f t="shared" ref="H288" si="43">SUM(H287:H287)</f>
        <v>4990</v>
      </c>
      <c r="I288" s="6"/>
      <c r="J288" s="4"/>
    </row>
    <row r="289" spans="1:257" s="3" customFormat="1">
      <c r="A289" s="55"/>
      <c r="B289" s="55"/>
      <c r="D289" s="6"/>
      <c r="E289" s="6"/>
      <c r="F289" s="6"/>
      <c r="G289" s="6"/>
      <c r="H289" s="6"/>
      <c r="I289" s="6"/>
      <c r="O289" s="32"/>
    </row>
    <row r="290" spans="1:257" s="1" customFormat="1">
      <c r="A290" s="54" t="s">
        <v>639</v>
      </c>
      <c r="B290" s="54"/>
      <c r="D290" s="5"/>
      <c r="E290" s="5"/>
      <c r="F290" s="5"/>
      <c r="G290" s="5"/>
      <c r="H290" s="5"/>
      <c r="I290" s="5"/>
      <c r="J290" s="21"/>
    </row>
    <row r="291" spans="1:257" ht="12.4" customHeight="1">
      <c r="A291" s="54" t="s">
        <v>269</v>
      </c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U291" s="54"/>
      <c r="AV291" s="54"/>
      <c r="AW291" s="54"/>
      <c r="AX291" s="54"/>
      <c r="AY291" s="54"/>
      <c r="AZ291" s="54"/>
      <c r="BA291" s="54"/>
      <c r="BB291" s="54"/>
      <c r="BC291" s="54"/>
      <c r="BD291" s="54"/>
      <c r="BE291" s="54"/>
      <c r="BF291" s="54"/>
      <c r="BG291" s="54"/>
      <c r="BH291" s="54"/>
      <c r="BI291" s="54"/>
      <c r="BJ291" s="54"/>
      <c r="BK291" s="54"/>
      <c r="BL291" s="54"/>
      <c r="BM291" s="54"/>
      <c r="BN291" s="54"/>
      <c r="BO291" s="54"/>
      <c r="BP291" s="54"/>
      <c r="BQ291" s="54"/>
      <c r="BR291" s="54"/>
      <c r="BS291" s="54"/>
      <c r="BT291" s="54"/>
      <c r="BU291" s="54"/>
      <c r="BV291" s="54"/>
      <c r="BW291" s="54"/>
      <c r="BX291" s="54"/>
      <c r="BY291" s="54"/>
      <c r="BZ291" s="54"/>
      <c r="CA291" s="54"/>
      <c r="CB291" s="54"/>
      <c r="CC291" s="54"/>
      <c r="CD291" s="54"/>
      <c r="CE291" s="54"/>
      <c r="CF291" s="54"/>
      <c r="CG291" s="54"/>
      <c r="CH291" s="54"/>
      <c r="CI291" s="54"/>
      <c r="CJ291" s="54"/>
      <c r="CK291" s="54"/>
      <c r="CL291" s="54"/>
      <c r="CM291" s="54"/>
      <c r="CN291" s="54"/>
      <c r="CO291" s="54"/>
      <c r="CP291" s="54"/>
      <c r="CQ291" s="54"/>
      <c r="CR291" s="54"/>
      <c r="CS291" s="54"/>
      <c r="CT291" s="54"/>
      <c r="CU291" s="54"/>
      <c r="CV291" s="54"/>
      <c r="CW291" s="54"/>
      <c r="CX291" s="54"/>
      <c r="CY291" s="54"/>
      <c r="CZ291" s="54"/>
      <c r="DA291" s="54"/>
      <c r="DB291" s="54"/>
      <c r="DC291" s="54"/>
      <c r="DD291" s="54"/>
      <c r="DE291" s="54"/>
      <c r="DF291" s="54"/>
      <c r="DG291" s="54"/>
      <c r="DH291" s="54"/>
      <c r="DI291" s="54"/>
      <c r="DJ291" s="54"/>
      <c r="DK291" s="54"/>
      <c r="DL291" s="54"/>
      <c r="DM291" s="54"/>
      <c r="DN291" s="54"/>
      <c r="DO291" s="54"/>
      <c r="DP291" s="54"/>
      <c r="DQ291" s="54"/>
      <c r="DR291" s="54"/>
      <c r="DS291" s="54"/>
      <c r="DT291" s="54"/>
      <c r="DU291" s="54"/>
      <c r="DV291" s="54"/>
      <c r="DW291" s="54"/>
      <c r="DX291" s="54"/>
      <c r="DY291" s="54"/>
      <c r="DZ291" s="54"/>
      <c r="EA291" s="54"/>
      <c r="EB291" s="54"/>
      <c r="EC291" s="54"/>
      <c r="ED291" s="54"/>
      <c r="EE291" s="54"/>
      <c r="EF291" s="54"/>
      <c r="EG291" s="54"/>
      <c r="EH291" s="54"/>
      <c r="EI291" s="54"/>
      <c r="EJ291" s="54"/>
      <c r="EK291" s="54"/>
      <c r="EL291" s="54"/>
      <c r="EM291" s="54"/>
      <c r="EN291" s="54"/>
      <c r="EO291" s="54"/>
      <c r="EP291" s="54"/>
      <c r="EQ291" s="54"/>
      <c r="ER291" s="54"/>
      <c r="ES291" s="54"/>
      <c r="ET291" s="54"/>
      <c r="EU291" s="54"/>
      <c r="EV291" s="54"/>
      <c r="EW291" s="54"/>
      <c r="EX291" s="54"/>
      <c r="EY291" s="54"/>
      <c r="EZ291" s="54"/>
      <c r="FA291" s="54"/>
      <c r="FB291" s="54"/>
      <c r="FC291" s="54"/>
      <c r="FD291" s="54"/>
      <c r="FE291" s="54"/>
      <c r="FF291" s="54"/>
      <c r="FG291" s="54"/>
      <c r="FH291" s="54"/>
      <c r="FI291" s="54"/>
      <c r="FJ291" s="54"/>
      <c r="FK291" s="54"/>
      <c r="FL291" s="54"/>
      <c r="FM291" s="54"/>
      <c r="FN291" s="54"/>
      <c r="FO291" s="54"/>
      <c r="FP291" s="54"/>
      <c r="FQ291" s="54"/>
      <c r="FR291" s="54"/>
      <c r="FS291" s="54"/>
      <c r="FT291" s="54"/>
      <c r="FU291" s="54"/>
      <c r="FV291" s="54"/>
      <c r="FW291" s="54"/>
      <c r="FX291" s="54"/>
      <c r="FY291" s="54"/>
      <c r="FZ291" s="54"/>
      <c r="GA291" s="54"/>
      <c r="GB291" s="54"/>
      <c r="GC291" s="54"/>
      <c r="GD291" s="54"/>
      <c r="GE291" s="54"/>
      <c r="GF291" s="54"/>
      <c r="GG291" s="54"/>
      <c r="GH291" s="54"/>
      <c r="GI291" s="54"/>
      <c r="GJ291" s="54"/>
      <c r="GK291" s="54"/>
      <c r="GL291" s="54"/>
      <c r="GM291" s="54"/>
      <c r="GN291" s="54"/>
      <c r="GO291" s="54"/>
      <c r="GP291" s="54"/>
      <c r="GQ291" s="54"/>
      <c r="GR291" s="54"/>
      <c r="GS291" s="54"/>
      <c r="GT291" s="54"/>
      <c r="GU291" s="54"/>
      <c r="GV291" s="54"/>
      <c r="GW291" s="54"/>
      <c r="GX291" s="54"/>
      <c r="GY291" s="54"/>
      <c r="GZ291" s="54"/>
      <c r="HA291" s="54"/>
      <c r="HB291" s="54"/>
      <c r="HC291" s="54"/>
      <c r="HD291" s="54"/>
      <c r="HE291" s="54"/>
      <c r="HF291" s="54"/>
      <c r="HG291" s="54"/>
      <c r="HH291" s="54"/>
      <c r="HI291" s="54"/>
      <c r="HJ291" s="54"/>
      <c r="HK291" s="54"/>
      <c r="HL291" s="54"/>
      <c r="HM291" s="54"/>
      <c r="HN291" s="54"/>
      <c r="HO291" s="54"/>
      <c r="HP291" s="54"/>
      <c r="HQ291" s="54"/>
      <c r="HR291" s="54"/>
      <c r="HS291" s="54"/>
      <c r="HT291" s="54"/>
      <c r="HU291" s="54"/>
      <c r="HV291" s="54"/>
      <c r="HW291" s="54"/>
      <c r="HX291" s="54"/>
      <c r="HY291" s="54"/>
      <c r="HZ291" s="54"/>
      <c r="IA291" s="54"/>
      <c r="IB291" s="54"/>
      <c r="IC291" s="54"/>
      <c r="ID291" s="54"/>
      <c r="IE291" s="54"/>
      <c r="IF291" s="54"/>
      <c r="IG291" s="54"/>
      <c r="IH291" s="54"/>
      <c r="II291" s="54"/>
      <c r="IJ291" s="54"/>
      <c r="IK291" s="54"/>
      <c r="IL291" s="54"/>
      <c r="IM291" s="54"/>
      <c r="IN291" s="54"/>
      <c r="IO291" s="54"/>
      <c r="IP291" s="54"/>
      <c r="IQ291" s="54"/>
      <c r="IR291" s="54"/>
      <c r="IS291" s="54"/>
      <c r="IT291" s="54"/>
      <c r="IU291" s="54"/>
      <c r="IV291" s="54"/>
      <c r="IW291" s="54"/>
    </row>
    <row r="292" spans="1:257" s="3" customFormat="1">
      <c r="A292" s="55" t="s">
        <v>53</v>
      </c>
      <c r="B292" s="55"/>
      <c r="D292" s="6"/>
      <c r="E292" s="6"/>
      <c r="F292" s="6"/>
      <c r="G292" s="6"/>
      <c r="H292" s="6"/>
      <c r="I292" s="6"/>
      <c r="O292" s="32"/>
    </row>
    <row r="293" spans="1:257">
      <c r="A293" s="57" t="s">
        <v>260</v>
      </c>
      <c r="B293" s="57" t="s">
        <v>260</v>
      </c>
      <c r="C293" s="8" t="s">
        <v>442</v>
      </c>
      <c r="D293" s="9"/>
      <c r="E293" s="9"/>
      <c r="F293" s="9">
        <f>SUM(D293:E293)</f>
        <v>0</v>
      </c>
      <c r="G293" s="9">
        <v>55</v>
      </c>
      <c r="H293" s="9">
        <v>0</v>
      </c>
      <c r="I293" s="12" t="s">
        <v>395</v>
      </c>
      <c r="O293" s="32"/>
    </row>
    <row r="294" spans="1:257">
      <c r="A294" s="57" t="s">
        <v>398</v>
      </c>
      <c r="B294" s="57" t="s">
        <v>398</v>
      </c>
      <c r="C294" s="8" t="s">
        <v>92</v>
      </c>
      <c r="D294" s="9"/>
      <c r="E294" s="9"/>
      <c r="F294" s="9">
        <f t="shared" ref="F294:F297" si="44">SUM(D294:E294)</f>
        <v>0</v>
      </c>
      <c r="G294" s="9">
        <v>15</v>
      </c>
      <c r="H294" s="9">
        <v>0</v>
      </c>
      <c r="I294" s="12" t="s">
        <v>395</v>
      </c>
      <c r="O294" s="32"/>
    </row>
    <row r="295" spans="1:257">
      <c r="A295" s="57" t="s">
        <v>626</v>
      </c>
      <c r="B295" s="57" t="s">
        <v>626</v>
      </c>
      <c r="C295" s="8" t="s">
        <v>646</v>
      </c>
      <c r="D295" s="9"/>
      <c r="E295" s="9">
        <v>2967</v>
      </c>
      <c r="F295" s="9">
        <f t="shared" si="44"/>
        <v>2967</v>
      </c>
      <c r="G295" s="9">
        <v>2900</v>
      </c>
      <c r="H295" s="9">
        <v>0</v>
      </c>
      <c r="I295" s="12" t="s">
        <v>395</v>
      </c>
      <c r="J295" s="12"/>
      <c r="O295" s="32"/>
    </row>
    <row r="296" spans="1:257">
      <c r="A296" s="57" t="s">
        <v>417</v>
      </c>
      <c r="B296" s="57" t="s">
        <v>417</v>
      </c>
      <c r="C296" s="8" t="s">
        <v>640</v>
      </c>
      <c r="D296" s="9"/>
      <c r="E296" s="9">
        <v>970</v>
      </c>
      <c r="F296" s="9">
        <f t="shared" ref="F296" si="45">SUM(D296:E296)</f>
        <v>970</v>
      </c>
      <c r="G296" s="9">
        <v>970</v>
      </c>
      <c r="H296" s="9">
        <v>0</v>
      </c>
      <c r="I296" s="12" t="s">
        <v>395</v>
      </c>
      <c r="J296" s="12"/>
      <c r="O296" s="32"/>
    </row>
    <row r="297" spans="1:257">
      <c r="A297" s="57" t="s">
        <v>400</v>
      </c>
      <c r="B297" s="57" t="s">
        <v>400</v>
      </c>
      <c r="C297" s="8" t="s">
        <v>138</v>
      </c>
      <c r="D297" s="9"/>
      <c r="E297" s="9">
        <v>1063</v>
      </c>
      <c r="F297" s="9">
        <f t="shared" si="44"/>
        <v>1063</v>
      </c>
      <c r="G297" s="9">
        <v>1045</v>
      </c>
      <c r="H297" s="9">
        <v>0</v>
      </c>
      <c r="I297" s="12" t="s">
        <v>395</v>
      </c>
      <c r="O297" s="32"/>
    </row>
    <row r="298" spans="1:257" s="3" customFormat="1">
      <c r="A298" s="58"/>
      <c r="B298" s="58"/>
      <c r="C298" s="13" t="s">
        <v>54</v>
      </c>
      <c r="D298" s="14">
        <f t="shared" ref="D298:G298" si="46">SUM(D293:D297)</f>
        <v>0</v>
      </c>
      <c r="E298" s="14">
        <f t="shared" si="46"/>
        <v>5000</v>
      </c>
      <c r="F298" s="14">
        <f t="shared" si="46"/>
        <v>5000</v>
      </c>
      <c r="G298" s="14">
        <f t="shared" si="46"/>
        <v>4985</v>
      </c>
      <c r="H298" s="14">
        <f t="shared" ref="H298" si="47">SUM(H293:H297)</f>
        <v>0</v>
      </c>
      <c r="I298" s="6"/>
      <c r="O298" s="32"/>
    </row>
    <row r="299" spans="1:257" s="3" customFormat="1">
      <c r="A299" s="55"/>
      <c r="B299" s="55"/>
      <c r="D299" s="6"/>
      <c r="E299" s="6"/>
      <c r="F299" s="6"/>
      <c r="G299" s="6"/>
      <c r="H299" s="6"/>
      <c r="I299" s="6"/>
      <c r="O299" s="32"/>
    </row>
    <row r="300" spans="1:257" s="3" customFormat="1">
      <c r="A300" s="55"/>
      <c r="B300" s="55"/>
      <c r="D300" s="6"/>
      <c r="E300" s="6"/>
      <c r="F300" s="6"/>
      <c r="G300" s="6"/>
      <c r="H300" s="6"/>
      <c r="I300" s="6"/>
      <c r="O300" s="32"/>
    </row>
    <row r="301" spans="1:257" s="1" customFormat="1">
      <c r="A301" s="54" t="s">
        <v>446</v>
      </c>
      <c r="B301" s="54"/>
      <c r="D301" s="5"/>
      <c r="E301" s="5"/>
      <c r="F301" s="5"/>
      <c r="G301" s="5"/>
      <c r="H301" s="5"/>
      <c r="I301" s="5"/>
      <c r="J301" s="21"/>
    </row>
    <row r="302" spans="1:257" s="1" customFormat="1">
      <c r="A302" s="54" t="s">
        <v>269</v>
      </c>
      <c r="B302" s="54"/>
      <c r="D302" s="5"/>
      <c r="E302" s="5"/>
      <c r="F302" s="5"/>
      <c r="G302" s="5"/>
      <c r="H302" s="5"/>
      <c r="I302" s="5"/>
      <c r="J302" s="21"/>
    </row>
    <row r="303" spans="1:257" s="18" customFormat="1">
      <c r="A303" s="65" t="s">
        <v>51</v>
      </c>
      <c r="B303" s="65"/>
      <c r="D303" s="19"/>
      <c r="E303" s="19"/>
      <c r="F303" s="19"/>
      <c r="G303" s="19"/>
      <c r="H303" s="19"/>
      <c r="I303" s="19"/>
      <c r="J303" s="21"/>
    </row>
    <row r="304" spans="1:257">
      <c r="A304" s="57" t="s">
        <v>504</v>
      </c>
      <c r="B304" s="57" t="s">
        <v>437</v>
      </c>
      <c r="C304" s="8" t="s">
        <v>438</v>
      </c>
      <c r="D304" s="9">
        <v>1144</v>
      </c>
      <c r="E304" s="9"/>
      <c r="F304" s="9">
        <f>SUM(D304:E304)</f>
        <v>1144</v>
      </c>
      <c r="G304" s="9"/>
      <c r="H304" s="9">
        <v>1144</v>
      </c>
      <c r="I304" s="12" t="s">
        <v>395</v>
      </c>
      <c r="J304" s="21"/>
    </row>
    <row r="305" spans="1:257" s="3" customFormat="1">
      <c r="A305" s="58"/>
      <c r="B305" s="58"/>
      <c r="C305" s="13" t="s">
        <v>52</v>
      </c>
      <c r="D305" s="14">
        <f t="shared" ref="D305:F305" si="48">SUM(D304:D304)</f>
        <v>1144</v>
      </c>
      <c r="E305" s="14">
        <f t="shared" si="48"/>
        <v>0</v>
      </c>
      <c r="F305" s="14">
        <f t="shared" si="48"/>
        <v>1144</v>
      </c>
      <c r="G305" s="14">
        <f t="shared" ref="G305:H305" si="49">SUM(G304:G304)</f>
        <v>0</v>
      </c>
      <c r="H305" s="14">
        <f t="shared" si="49"/>
        <v>1144</v>
      </c>
      <c r="I305" s="6"/>
      <c r="J305" s="4"/>
    </row>
    <row r="306" spans="1:257" s="3" customFormat="1">
      <c r="A306" s="55"/>
      <c r="B306" s="55"/>
      <c r="D306" s="6"/>
      <c r="E306" s="6"/>
      <c r="F306" s="6"/>
      <c r="G306" s="6"/>
      <c r="H306" s="6"/>
      <c r="I306" s="6"/>
      <c r="O306" s="32"/>
    </row>
    <row r="307" spans="1:257" s="1" customFormat="1">
      <c r="A307" s="54" t="s">
        <v>446</v>
      </c>
      <c r="B307" s="54"/>
      <c r="D307" s="5"/>
      <c r="E307" s="5"/>
      <c r="F307" s="5"/>
      <c r="G307" s="5"/>
      <c r="H307" s="5"/>
      <c r="I307" s="5"/>
      <c r="J307" s="21"/>
    </row>
    <row r="308" spans="1:257" ht="12.4" customHeight="1">
      <c r="A308" s="54" t="s">
        <v>269</v>
      </c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U308" s="54"/>
      <c r="AV308" s="54"/>
      <c r="AW308" s="54"/>
      <c r="AX308" s="54"/>
      <c r="AY308" s="54"/>
      <c r="AZ308" s="54"/>
      <c r="BA308" s="54"/>
      <c r="BB308" s="54"/>
      <c r="BC308" s="54"/>
      <c r="BD308" s="54"/>
      <c r="BE308" s="54"/>
      <c r="BF308" s="54"/>
      <c r="BG308" s="54"/>
      <c r="BH308" s="54"/>
      <c r="BI308" s="54"/>
      <c r="BJ308" s="54"/>
      <c r="BK308" s="54"/>
      <c r="BL308" s="54"/>
      <c r="BM308" s="54"/>
      <c r="BN308" s="54"/>
      <c r="BO308" s="54"/>
      <c r="BP308" s="54"/>
      <c r="BQ308" s="54"/>
      <c r="BR308" s="54"/>
      <c r="BS308" s="54"/>
      <c r="BT308" s="54"/>
      <c r="BU308" s="54"/>
      <c r="BV308" s="54"/>
      <c r="BW308" s="54"/>
      <c r="BX308" s="54"/>
      <c r="BY308" s="54"/>
      <c r="BZ308" s="54"/>
      <c r="CA308" s="54"/>
      <c r="CB308" s="54"/>
      <c r="CC308" s="54"/>
      <c r="CD308" s="54"/>
      <c r="CE308" s="54"/>
      <c r="CF308" s="54"/>
      <c r="CG308" s="54"/>
      <c r="CH308" s="54"/>
      <c r="CI308" s="54"/>
      <c r="CJ308" s="54"/>
      <c r="CK308" s="54"/>
      <c r="CL308" s="54"/>
      <c r="CM308" s="54"/>
      <c r="CN308" s="54"/>
      <c r="CO308" s="54"/>
      <c r="CP308" s="54"/>
      <c r="CQ308" s="54"/>
      <c r="CR308" s="54"/>
      <c r="CS308" s="54"/>
      <c r="CT308" s="54"/>
      <c r="CU308" s="54"/>
      <c r="CV308" s="54"/>
      <c r="CW308" s="54"/>
      <c r="CX308" s="54"/>
      <c r="CY308" s="54"/>
      <c r="CZ308" s="54"/>
      <c r="DA308" s="54"/>
      <c r="DB308" s="54"/>
      <c r="DC308" s="54"/>
      <c r="DD308" s="54"/>
      <c r="DE308" s="54"/>
      <c r="DF308" s="54"/>
      <c r="DG308" s="54"/>
      <c r="DH308" s="54"/>
      <c r="DI308" s="54"/>
      <c r="DJ308" s="54"/>
      <c r="DK308" s="54"/>
      <c r="DL308" s="54"/>
      <c r="DM308" s="54"/>
      <c r="DN308" s="54"/>
      <c r="DO308" s="54"/>
      <c r="DP308" s="54"/>
      <c r="DQ308" s="54"/>
      <c r="DR308" s="54"/>
      <c r="DS308" s="54"/>
      <c r="DT308" s="54"/>
      <c r="DU308" s="54"/>
      <c r="DV308" s="54"/>
      <c r="DW308" s="54"/>
      <c r="DX308" s="54"/>
      <c r="DY308" s="54"/>
      <c r="DZ308" s="54"/>
      <c r="EA308" s="54"/>
      <c r="EB308" s="54"/>
      <c r="EC308" s="54"/>
      <c r="ED308" s="54"/>
      <c r="EE308" s="54"/>
      <c r="EF308" s="54"/>
      <c r="EG308" s="54"/>
      <c r="EH308" s="54"/>
      <c r="EI308" s="54"/>
      <c r="EJ308" s="54"/>
      <c r="EK308" s="54"/>
      <c r="EL308" s="54"/>
      <c r="EM308" s="54"/>
      <c r="EN308" s="54"/>
      <c r="EO308" s="54"/>
      <c r="EP308" s="54"/>
      <c r="EQ308" s="54"/>
      <c r="ER308" s="54"/>
      <c r="ES308" s="54"/>
      <c r="ET308" s="54"/>
      <c r="EU308" s="54"/>
      <c r="EV308" s="54"/>
      <c r="EW308" s="54"/>
      <c r="EX308" s="54"/>
      <c r="EY308" s="54"/>
      <c r="EZ308" s="54"/>
      <c r="FA308" s="54"/>
      <c r="FB308" s="54"/>
      <c r="FC308" s="54"/>
      <c r="FD308" s="54"/>
      <c r="FE308" s="54"/>
      <c r="FF308" s="54"/>
      <c r="FG308" s="54"/>
      <c r="FH308" s="54"/>
      <c r="FI308" s="54"/>
      <c r="FJ308" s="54"/>
      <c r="FK308" s="54"/>
      <c r="FL308" s="54"/>
      <c r="FM308" s="54"/>
      <c r="FN308" s="54"/>
      <c r="FO308" s="54"/>
      <c r="FP308" s="54"/>
      <c r="FQ308" s="54"/>
      <c r="FR308" s="54"/>
      <c r="FS308" s="54"/>
      <c r="FT308" s="54"/>
      <c r="FU308" s="54"/>
      <c r="FV308" s="54"/>
      <c r="FW308" s="54"/>
      <c r="FX308" s="54"/>
      <c r="FY308" s="54"/>
      <c r="FZ308" s="54"/>
      <c r="GA308" s="54"/>
      <c r="GB308" s="54"/>
      <c r="GC308" s="54"/>
      <c r="GD308" s="54"/>
      <c r="GE308" s="54"/>
      <c r="GF308" s="54"/>
      <c r="GG308" s="54"/>
      <c r="GH308" s="54"/>
      <c r="GI308" s="54"/>
      <c r="GJ308" s="54"/>
      <c r="GK308" s="54"/>
      <c r="GL308" s="54"/>
      <c r="GM308" s="54"/>
      <c r="GN308" s="54"/>
      <c r="GO308" s="54"/>
      <c r="GP308" s="54"/>
      <c r="GQ308" s="54"/>
      <c r="GR308" s="54"/>
      <c r="GS308" s="54"/>
      <c r="GT308" s="54"/>
      <c r="GU308" s="54"/>
      <c r="GV308" s="54"/>
      <c r="GW308" s="54"/>
      <c r="GX308" s="54"/>
      <c r="GY308" s="54"/>
      <c r="GZ308" s="54"/>
      <c r="HA308" s="54"/>
      <c r="HB308" s="54"/>
      <c r="HC308" s="54"/>
      <c r="HD308" s="54"/>
      <c r="HE308" s="54"/>
      <c r="HF308" s="54"/>
      <c r="HG308" s="54"/>
      <c r="HH308" s="54"/>
      <c r="HI308" s="54"/>
      <c r="HJ308" s="54"/>
      <c r="HK308" s="54"/>
      <c r="HL308" s="54"/>
      <c r="HM308" s="54"/>
      <c r="HN308" s="54"/>
      <c r="HO308" s="54"/>
      <c r="HP308" s="54"/>
      <c r="HQ308" s="54"/>
      <c r="HR308" s="54"/>
      <c r="HS308" s="54"/>
      <c r="HT308" s="54"/>
      <c r="HU308" s="54"/>
      <c r="HV308" s="54"/>
      <c r="HW308" s="54"/>
      <c r="HX308" s="54"/>
      <c r="HY308" s="54"/>
      <c r="HZ308" s="54"/>
      <c r="IA308" s="54"/>
      <c r="IB308" s="54"/>
      <c r="IC308" s="54"/>
      <c r="ID308" s="54"/>
      <c r="IE308" s="54"/>
      <c r="IF308" s="54"/>
      <c r="IG308" s="54"/>
      <c r="IH308" s="54"/>
      <c r="II308" s="54"/>
      <c r="IJ308" s="54"/>
      <c r="IK308" s="54"/>
      <c r="IL308" s="54"/>
      <c r="IM308" s="54"/>
      <c r="IN308" s="54"/>
      <c r="IO308" s="54"/>
      <c r="IP308" s="54"/>
      <c r="IQ308" s="54"/>
      <c r="IR308" s="54"/>
      <c r="IS308" s="54"/>
      <c r="IT308" s="54"/>
      <c r="IU308" s="54"/>
      <c r="IV308" s="54"/>
      <c r="IW308" s="54"/>
    </row>
    <row r="309" spans="1:257" s="3" customFormat="1">
      <c r="A309" s="55" t="s">
        <v>53</v>
      </c>
      <c r="B309" s="55"/>
      <c r="D309" s="6"/>
      <c r="E309" s="6"/>
      <c r="F309" s="6"/>
      <c r="G309" s="6"/>
      <c r="H309" s="6"/>
      <c r="I309" s="6"/>
      <c r="O309" s="32"/>
    </row>
    <row r="310" spans="1:257">
      <c r="A310" s="57" t="s">
        <v>260</v>
      </c>
      <c r="B310" s="57" t="s">
        <v>260</v>
      </c>
      <c r="C310" s="8" t="s">
        <v>442</v>
      </c>
      <c r="D310" s="9">
        <v>897</v>
      </c>
      <c r="E310" s="9"/>
      <c r="F310" s="9">
        <f>SUM(D310:E310)</f>
        <v>897</v>
      </c>
      <c r="G310" s="9"/>
      <c r="H310" s="9">
        <v>897</v>
      </c>
      <c r="I310" s="12" t="s">
        <v>395</v>
      </c>
      <c r="O310" s="32"/>
    </row>
    <row r="311" spans="1:257">
      <c r="A311" s="57" t="s">
        <v>398</v>
      </c>
      <c r="B311" s="57" t="s">
        <v>398</v>
      </c>
      <c r="C311" s="8" t="s">
        <v>92</v>
      </c>
      <c r="D311" s="9">
        <v>189</v>
      </c>
      <c r="E311" s="9"/>
      <c r="F311" s="9">
        <f t="shared" ref="F311:F313" si="50">SUM(D311:E311)</f>
        <v>189</v>
      </c>
      <c r="G311" s="9"/>
      <c r="H311" s="9">
        <v>189</v>
      </c>
      <c r="I311" s="12" t="s">
        <v>395</v>
      </c>
      <c r="O311" s="32"/>
    </row>
    <row r="312" spans="1:257">
      <c r="A312" s="57" t="s">
        <v>258</v>
      </c>
      <c r="B312" s="57" t="s">
        <v>258</v>
      </c>
      <c r="C312" s="8" t="s">
        <v>444</v>
      </c>
      <c r="D312" s="9">
        <v>22022</v>
      </c>
      <c r="E312" s="9"/>
      <c r="F312" s="9">
        <f t="shared" si="50"/>
        <v>22022</v>
      </c>
      <c r="G312" s="9">
        <v>22501</v>
      </c>
      <c r="H312" s="9">
        <v>0</v>
      </c>
      <c r="I312" s="12" t="s">
        <v>395</v>
      </c>
      <c r="J312" s="12"/>
      <c r="O312" s="32"/>
    </row>
    <row r="313" spans="1:257">
      <c r="A313" s="57" t="s">
        <v>399</v>
      </c>
      <c r="B313" s="57" t="s">
        <v>399</v>
      </c>
      <c r="C313" s="8" t="s">
        <v>137</v>
      </c>
      <c r="D313" s="9">
        <v>5946</v>
      </c>
      <c r="E313" s="9"/>
      <c r="F313" s="9">
        <f t="shared" si="50"/>
        <v>5946</v>
      </c>
      <c r="G313" s="9">
        <v>6075</v>
      </c>
      <c r="H313" s="9">
        <v>0</v>
      </c>
      <c r="I313" s="12" t="s">
        <v>395</v>
      </c>
      <c r="O313" s="32"/>
    </row>
    <row r="314" spans="1:257" s="3" customFormat="1">
      <c r="A314" s="58"/>
      <c r="B314" s="58"/>
      <c r="C314" s="13" t="s">
        <v>54</v>
      </c>
      <c r="D314" s="14">
        <f t="shared" ref="D314:F314" si="51">SUM(D310:D313)</f>
        <v>29054</v>
      </c>
      <c r="E314" s="14">
        <f t="shared" si="51"/>
        <v>0</v>
      </c>
      <c r="F314" s="14">
        <f t="shared" si="51"/>
        <v>29054</v>
      </c>
      <c r="G314" s="14">
        <f t="shared" ref="G314:H314" si="52">SUM(G310:G313)</f>
        <v>28576</v>
      </c>
      <c r="H314" s="14">
        <f t="shared" si="52"/>
        <v>1086</v>
      </c>
      <c r="I314" s="6"/>
      <c r="O314" s="32"/>
    </row>
    <row r="315" spans="1:257" s="3" customFormat="1">
      <c r="A315" s="55"/>
      <c r="B315" s="55"/>
      <c r="D315" s="6"/>
      <c r="E315" s="6"/>
      <c r="F315" s="6"/>
      <c r="G315" s="6"/>
      <c r="H315" s="6"/>
      <c r="I315" s="6"/>
      <c r="O315" s="32"/>
    </row>
    <row r="316" spans="1:257" s="3" customFormat="1">
      <c r="A316" s="55"/>
      <c r="B316" s="55"/>
      <c r="D316" s="6"/>
      <c r="E316" s="6"/>
      <c r="F316" s="6"/>
      <c r="G316" s="6"/>
      <c r="H316" s="6"/>
      <c r="I316" s="6"/>
      <c r="O316" s="32"/>
    </row>
    <row r="317" spans="1:257" s="1" customFormat="1">
      <c r="A317" s="54" t="s">
        <v>649</v>
      </c>
      <c r="B317" s="54"/>
      <c r="D317" s="5"/>
      <c r="E317" s="5"/>
      <c r="F317" s="5"/>
      <c r="G317" s="5"/>
      <c r="H317" s="5"/>
      <c r="I317" s="5"/>
      <c r="J317" s="21"/>
    </row>
    <row r="318" spans="1:257" s="1" customFormat="1">
      <c r="A318" s="54" t="s">
        <v>269</v>
      </c>
      <c r="B318" s="54"/>
      <c r="D318" s="5"/>
      <c r="E318" s="5"/>
      <c r="F318" s="5"/>
      <c r="G318" s="5"/>
      <c r="H318" s="5"/>
      <c r="I318" s="5"/>
      <c r="J318" s="21"/>
    </row>
    <row r="319" spans="1:257" s="18" customFormat="1">
      <c r="A319" s="65" t="s">
        <v>51</v>
      </c>
      <c r="B319" s="65"/>
      <c r="D319" s="19"/>
      <c r="E319" s="19"/>
      <c r="F319" s="19"/>
      <c r="G319" s="19"/>
      <c r="H319" s="19"/>
      <c r="I319" s="19"/>
      <c r="J319" s="21"/>
    </row>
    <row r="320" spans="1:257">
      <c r="A320" s="57" t="s">
        <v>504</v>
      </c>
      <c r="B320" s="57" t="s">
        <v>437</v>
      </c>
      <c r="C320" s="8" t="s">
        <v>438</v>
      </c>
      <c r="D320" s="9"/>
      <c r="E320" s="9">
        <v>8000</v>
      </c>
      <c r="F320" s="9">
        <f>SUM(D320:E320)</f>
        <v>8000</v>
      </c>
      <c r="G320" s="9">
        <v>8000</v>
      </c>
      <c r="H320" s="9">
        <v>0</v>
      </c>
      <c r="I320" s="12" t="s">
        <v>395</v>
      </c>
      <c r="J320" s="21"/>
    </row>
    <row r="321" spans="1:257" s="3" customFormat="1">
      <c r="A321" s="58"/>
      <c r="B321" s="58"/>
      <c r="C321" s="13" t="s">
        <v>52</v>
      </c>
      <c r="D321" s="14">
        <f t="shared" ref="D321:G321" si="53">SUM(D320:D320)</f>
        <v>0</v>
      </c>
      <c r="E321" s="14">
        <f t="shared" si="53"/>
        <v>8000</v>
      </c>
      <c r="F321" s="14">
        <f t="shared" si="53"/>
        <v>8000</v>
      </c>
      <c r="G321" s="14">
        <f t="shared" si="53"/>
        <v>8000</v>
      </c>
      <c r="H321" s="14">
        <f t="shared" ref="H321" si="54">SUM(H320:H320)</f>
        <v>0</v>
      </c>
      <c r="I321" s="6"/>
      <c r="J321" s="4"/>
    </row>
    <row r="322" spans="1:257" s="3" customFormat="1">
      <c r="A322" s="55"/>
      <c r="B322" s="55"/>
      <c r="D322" s="6"/>
      <c r="E322" s="6"/>
      <c r="F322" s="6"/>
      <c r="G322" s="6"/>
      <c r="H322" s="6"/>
      <c r="I322" s="6"/>
      <c r="O322" s="32"/>
    </row>
    <row r="323" spans="1:257" s="1" customFormat="1">
      <c r="A323" s="54" t="s">
        <v>649</v>
      </c>
      <c r="B323" s="54"/>
      <c r="D323" s="5"/>
      <c r="E323" s="5"/>
      <c r="F323" s="5"/>
      <c r="G323" s="5"/>
      <c r="H323" s="5"/>
      <c r="I323" s="5"/>
      <c r="J323" s="21"/>
    </row>
    <row r="324" spans="1:257" ht="12.4" customHeight="1">
      <c r="A324" s="54" t="s">
        <v>269</v>
      </c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U324" s="54"/>
      <c r="AV324" s="54"/>
      <c r="AW324" s="54"/>
      <c r="AX324" s="54"/>
      <c r="AY324" s="54"/>
      <c r="AZ324" s="54"/>
      <c r="BA324" s="54"/>
      <c r="BB324" s="54"/>
      <c r="BC324" s="54"/>
      <c r="BD324" s="54"/>
      <c r="BE324" s="54"/>
      <c r="BF324" s="54"/>
      <c r="BG324" s="54"/>
      <c r="BH324" s="54"/>
      <c r="BI324" s="54"/>
      <c r="BJ324" s="54"/>
      <c r="BK324" s="54"/>
      <c r="BL324" s="54"/>
      <c r="BM324" s="54"/>
      <c r="BN324" s="54"/>
      <c r="BO324" s="54"/>
      <c r="BP324" s="54"/>
      <c r="BQ324" s="54"/>
      <c r="BR324" s="54"/>
      <c r="BS324" s="54"/>
      <c r="BT324" s="54"/>
      <c r="BU324" s="54"/>
      <c r="BV324" s="54"/>
      <c r="BW324" s="54"/>
      <c r="BX324" s="54"/>
      <c r="BY324" s="54"/>
      <c r="BZ324" s="54"/>
      <c r="CA324" s="54"/>
      <c r="CB324" s="54"/>
      <c r="CC324" s="54"/>
      <c r="CD324" s="54"/>
      <c r="CE324" s="54"/>
      <c r="CF324" s="54"/>
      <c r="CG324" s="54"/>
      <c r="CH324" s="54"/>
      <c r="CI324" s="54"/>
      <c r="CJ324" s="54"/>
      <c r="CK324" s="54"/>
      <c r="CL324" s="54"/>
      <c r="CM324" s="54"/>
      <c r="CN324" s="54"/>
      <c r="CO324" s="54"/>
      <c r="CP324" s="54"/>
      <c r="CQ324" s="54"/>
      <c r="CR324" s="54"/>
      <c r="CS324" s="54"/>
      <c r="CT324" s="54"/>
      <c r="CU324" s="54"/>
      <c r="CV324" s="54"/>
      <c r="CW324" s="54"/>
      <c r="CX324" s="54"/>
      <c r="CY324" s="54"/>
      <c r="CZ324" s="54"/>
      <c r="DA324" s="54"/>
      <c r="DB324" s="54"/>
      <c r="DC324" s="54"/>
      <c r="DD324" s="54"/>
      <c r="DE324" s="54"/>
      <c r="DF324" s="54"/>
      <c r="DG324" s="54"/>
      <c r="DH324" s="54"/>
      <c r="DI324" s="54"/>
      <c r="DJ324" s="54"/>
      <c r="DK324" s="54"/>
      <c r="DL324" s="54"/>
      <c r="DM324" s="54"/>
      <c r="DN324" s="54"/>
      <c r="DO324" s="54"/>
      <c r="DP324" s="54"/>
      <c r="DQ324" s="54"/>
      <c r="DR324" s="54"/>
      <c r="DS324" s="54"/>
      <c r="DT324" s="54"/>
      <c r="DU324" s="54"/>
      <c r="DV324" s="54"/>
      <c r="DW324" s="54"/>
      <c r="DX324" s="54"/>
      <c r="DY324" s="54"/>
      <c r="DZ324" s="54"/>
      <c r="EA324" s="54"/>
      <c r="EB324" s="54"/>
      <c r="EC324" s="54"/>
      <c r="ED324" s="54"/>
      <c r="EE324" s="54"/>
      <c r="EF324" s="54"/>
      <c r="EG324" s="54"/>
      <c r="EH324" s="54"/>
      <c r="EI324" s="54"/>
      <c r="EJ324" s="54"/>
      <c r="EK324" s="54"/>
      <c r="EL324" s="54"/>
      <c r="EM324" s="54"/>
      <c r="EN324" s="54"/>
      <c r="EO324" s="54"/>
      <c r="EP324" s="54"/>
      <c r="EQ324" s="54"/>
      <c r="ER324" s="54"/>
      <c r="ES324" s="54"/>
      <c r="ET324" s="54"/>
      <c r="EU324" s="54"/>
      <c r="EV324" s="54"/>
      <c r="EW324" s="54"/>
      <c r="EX324" s="54"/>
      <c r="EY324" s="54"/>
      <c r="EZ324" s="54"/>
      <c r="FA324" s="54"/>
      <c r="FB324" s="54"/>
      <c r="FC324" s="54"/>
      <c r="FD324" s="54"/>
      <c r="FE324" s="54"/>
      <c r="FF324" s="54"/>
      <c r="FG324" s="54"/>
      <c r="FH324" s="54"/>
      <c r="FI324" s="54"/>
      <c r="FJ324" s="54"/>
      <c r="FK324" s="54"/>
      <c r="FL324" s="54"/>
      <c r="FM324" s="54"/>
      <c r="FN324" s="54"/>
      <c r="FO324" s="54"/>
      <c r="FP324" s="54"/>
      <c r="FQ324" s="54"/>
      <c r="FR324" s="54"/>
      <c r="FS324" s="54"/>
      <c r="FT324" s="54"/>
      <c r="FU324" s="54"/>
      <c r="FV324" s="54"/>
      <c r="FW324" s="54"/>
      <c r="FX324" s="54"/>
      <c r="FY324" s="54"/>
      <c r="FZ324" s="54"/>
      <c r="GA324" s="54"/>
      <c r="GB324" s="54"/>
      <c r="GC324" s="54"/>
      <c r="GD324" s="54"/>
      <c r="GE324" s="54"/>
      <c r="GF324" s="54"/>
      <c r="GG324" s="54"/>
      <c r="GH324" s="54"/>
      <c r="GI324" s="54"/>
      <c r="GJ324" s="54"/>
      <c r="GK324" s="54"/>
      <c r="GL324" s="54"/>
      <c r="GM324" s="54"/>
      <c r="GN324" s="54"/>
      <c r="GO324" s="54"/>
      <c r="GP324" s="54"/>
      <c r="GQ324" s="54"/>
      <c r="GR324" s="54"/>
      <c r="GS324" s="54"/>
      <c r="GT324" s="54"/>
      <c r="GU324" s="54"/>
      <c r="GV324" s="54"/>
      <c r="GW324" s="54"/>
      <c r="GX324" s="54"/>
      <c r="GY324" s="54"/>
      <c r="GZ324" s="54"/>
      <c r="HA324" s="54"/>
      <c r="HB324" s="54"/>
      <c r="HC324" s="54"/>
      <c r="HD324" s="54"/>
      <c r="HE324" s="54"/>
      <c r="HF324" s="54"/>
      <c r="HG324" s="54"/>
      <c r="HH324" s="54"/>
      <c r="HI324" s="54"/>
      <c r="HJ324" s="54"/>
      <c r="HK324" s="54"/>
      <c r="HL324" s="54"/>
      <c r="HM324" s="54"/>
      <c r="HN324" s="54"/>
      <c r="HO324" s="54"/>
      <c r="HP324" s="54"/>
      <c r="HQ324" s="54"/>
      <c r="HR324" s="54"/>
      <c r="HS324" s="54"/>
      <c r="HT324" s="54"/>
      <c r="HU324" s="54"/>
      <c r="HV324" s="54"/>
      <c r="HW324" s="54"/>
      <c r="HX324" s="54"/>
      <c r="HY324" s="54"/>
      <c r="HZ324" s="54"/>
      <c r="IA324" s="54"/>
      <c r="IB324" s="54"/>
      <c r="IC324" s="54"/>
      <c r="ID324" s="54"/>
      <c r="IE324" s="54"/>
      <c r="IF324" s="54"/>
      <c r="IG324" s="54"/>
      <c r="IH324" s="54"/>
      <c r="II324" s="54"/>
      <c r="IJ324" s="54"/>
      <c r="IK324" s="54"/>
      <c r="IL324" s="54"/>
      <c r="IM324" s="54"/>
      <c r="IN324" s="54"/>
      <c r="IO324" s="54"/>
      <c r="IP324" s="54"/>
      <c r="IQ324" s="54"/>
      <c r="IR324" s="54"/>
      <c r="IS324" s="54"/>
      <c r="IT324" s="54"/>
      <c r="IU324" s="54"/>
      <c r="IV324" s="54"/>
      <c r="IW324" s="54"/>
    </row>
    <row r="325" spans="1:257" s="3" customFormat="1">
      <c r="A325" s="55" t="s">
        <v>53</v>
      </c>
      <c r="B325" s="55"/>
      <c r="D325" s="6"/>
      <c r="E325" s="6"/>
      <c r="F325" s="6"/>
      <c r="G325" s="6"/>
      <c r="H325" s="6"/>
      <c r="I325" s="6"/>
      <c r="O325" s="32"/>
    </row>
    <row r="326" spans="1:257">
      <c r="A326" s="57" t="s">
        <v>260</v>
      </c>
      <c r="B326" s="57" t="s">
        <v>260</v>
      </c>
      <c r="C326" s="8" t="s">
        <v>442</v>
      </c>
      <c r="D326" s="9"/>
      <c r="E326" s="9">
        <v>188</v>
      </c>
      <c r="F326" s="9">
        <f>SUM(D326:E326)</f>
        <v>188</v>
      </c>
      <c r="G326" s="9">
        <v>470</v>
      </c>
      <c r="H326" s="9">
        <v>0</v>
      </c>
      <c r="I326" s="12" t="s">
        <v>395</v>
      </c>
      <c r="O326" s="32"/>
    </row>
    <row r="327" spans="1:257">
      <c r="A327" s="57" t="s">
        <v>398</v>
      </c>
      <c r="B327" s="57" t="s">
        <v>398</v>
      </c>
      <c r="C327" s="8" t="s">
        <v>92</v>
      </c>
      <c r="D327" s="9"/>
      <c r="E327" s="9">
        <v>18</v>
      </c>
      <c r="F327" s="9">
        <f t="shared" ref="F327:F329" si="55">SUM(D327:E327)</f>
        <v>18</v>
      </c>
      <c r="G327" s="9">
        <v>32</v>
      </c>
      <c r="H327" s="9">
        <v>0</v>
      </c>
      <c r="I327" s="12" t="s">
        <v>395</v>
      </c>
      <c r="O327" s="32"/>
    </row>
    <row r="328" spans="1:257">
      <c r="A328" s="57" t="s">
        <v>258</v>
      </c>
      <c r="B328" s="57" t="s">
        <v>258</v>
      </c>
      <c r="C328" s="8" t="s">
        <v>688</v>
      </c>
      <c r="D328" s="9"/>
      <c r="E328" s="9">
        <v>6137</v>
      </c>
      <c r="F328" s="9">
        <f t="shared" si="55"/>
        <v>6137</v>
      </c>
      <c r="G328" s="9"/>
      <c r="H328" s="9">
        <v>6137</v>
      </c>
      <c r="I328" s="12" t="s">
        <v>395</v>
      </c>
      <c r="J328" s="12"/>
      <c r="O328" s="32"/>
    </row>
    <row r="329" spans="1:257">
      <c r="A329" s="57" t="s">
        <v>399</v>
      </c>
      <c r="B329" s="57" t="s">
        <v>399</v>
      </c>
      <c r="C329" s="8" t="s">
        <v>137</v>
      </c>
      <c r="D329" s="9"/>
      <c r="E329" s="9">
        <v>1657</v>
      </c>
      <c r="F329" s="9">
        <f t="shared" si="55"/>
        <v>1657</v>
      </c>
      <c r="G329" s="9"/>
      <c r="H329" s="9">
        <v>1657</v>
      </c>
      <c r="I329" s="12" t="s">
        <v>395</v>
      </c>
      <c r="O329" s="32"/>
    </row>
    <row r="330" spans="1:257" s="3" customFormat="1">
      <c r="A330" s="58"/>
      <c r="B330" s="58"/>
      <c r="C330" s="13" t="s">
        <v>54</v>
      </c>
      <c r="D330" s="14">
        <f t="shared" ref="D330:G330" si="56">SUM(D326:D329)</f>
        <v>0</v>
      </c>
      <c r="E330" s="14">
        <f t="shared" si="56"/>
        <v>8000</v>
      </c>
      <c r="F330" s="14">
        <f t="shared" si="56"/>
        <v>8000</v>
      </c>
      <c r="G330" s="14">
        <f t="shared" si="56"/>
        <v>502</v>
      </c>
      <c r="H330" s="14">
        <f t="shared" ref="H330" si="57">SUM(H326:H329)</f>
        <v>7794</v>
      </c>
      <c r="I330" s="6"/>
      <c r="O330" s="32"/>
    </row>
    <row r="331" spans="1:257" s="3" customFormat="1">
      <c r="A331" s="55"/>
      <c r="B331" s="55"/>
      <c r="D331" s="6"/>
      <c r="E331" s="6"/>
      <c r="F331" s="6"/>
      <c r="G331" s="6"/>
      <c r="H331" s="6"/>
      <c r="I331" s="6"/>
      <c r="O331" s="32"/>
    </row>
    <row r="332" spans="1:257" s="3" customFormat="1">
      <c r="A332" s="55"/>
      <c r="B332" s="55"/>
      <c r="D332" s="6"/>
      <c r="E332" s="6"/>
      <c r="F332" s="6"/>
      <c r="G332" s="6"/>
      <c r="H332" s="6"/>
      <c r="I332" s="6"/>
      <c r="O332" s="32"/>
    </row>
    <row r="333" spans="1:257" s="1" customFormat="1">
      <c r="A333" s="54" t="s">
        <v>348</v>
      </c>
      <c r="B333" s="54"/>
      <c r="D333" s="5"/>
      <c r="E333" s="5"/>
      <c r="F333" s="5"/>
      <c r="G333" s="5"/>
      <c r="H333" s="5"/>
      <c r="I333" s="5"/>
      <c r="L333" s="2"/>
      <c r="O333" s="32"/>
    </row>
    <row r="334" spans="1:257" s="1" customFormat="1">
      <c r="A334" s="54" t="s">
        <v>269</v>
      </c>
      <c r="B334" s="54"/>
      <c r="D334" s="5"/>
      <c r="E334" s="5"/>
      <c r="F334" s="5"/>
      <c r="G334" s="5"/>
      <c r="H334" s="5"/>
      <c r="I334" s="5"/>
      <c r="L334" s="2"/>
      <c r="O334" s="32"/>
    </row>
    <row r="335" spans="1:257" s="1" customFormat="1" ht="11.1" customHeight="1">
      <c r="A335" s="55" t="s">
        <v>53</v>
      </c>
      <c r="B335" s="55"/>
      <c r="D335" s="5"/>
      <c r="E335" s="5"/>
      <c r="F335" s="5"/>
      <c r="G335" s="5"/>
      <c r="H335" s="5"/>
      <c r="I335" s="5"/>
      <c r="L335" s="2"/>
      <c r="O335" s="32"/>
    </row>
    <row r="336" spans="1:257" ht="11.1" customHeight="1">
      <c r="A336" s="57" t="s">
        <v>407</v>
      </c>
      <c r="B336" s="57" t="s">
        <v>407</v>
      </c>
      <c r="C336" s="8" t="s">
        <v>454</v>
      </c>
      <c r="D336" s="9">
        <v>100</v>
      </c>
      <c r="E336" s="9"/>
      <c r="F336" s="9">
        <f>SUM(D336:E336)</f>
        <v>100</v>
      </c>
      <c r="G336" s="9"/>
      <c r="H336" s="9">
        <v>100</v>
      </c>
      <c r="I336" s="12" t="s">
        <v>395</v>
      </c>
      <c r="O336" s="32"/>
    </row>
    <row r="337" spans="1:257" ht="11.1" customHeight="1">
      <c r="A337" s="57" t="s">
        <v>398</v>
      </c>
      <c r="B337" s="57" t="s">
        <v>398</v>
      </c>
      <c r="C337" s="8" t="s">
        <v>92</v>
      </c>
      <c r="D337" s="9">
        <v>27</v>
      </c>
      <c r="E337" s="9"/>
      <c r="F337" s="9">
        <f>SUM(D337:E337)</f>
        <v>27</v>
      </c>
      <c r="G337" s="9"/>
      <c r="H337" s="9">
        <v>27</v>
      </c>
      <c r="I337" s="12" t="s">
        <v>395</v>
      </c>
      <c r="O337" s="32"/>
    </row>
    <row r="338" spans="1:257" s="3" customFormat="1" ht="11.1" customHeight="1">
      <c r="A338" s="58"/>
      <c r="B338" s="58"/>
      <c r="C338" s="13" t="s">
        <v>54</v>
      </c>
      <c r="D338" s="14">
        <f t="shared" ref="D338:F338" si="58">SUM(D336:D337)</f>
        <v>127</v>
      </c>
      <c r="E338" s="14">
        <f t="shared" si="58"/>
        <v>0</v>
      </c>
      <c r="F338" s="14">
        <f t="shared" si="58"/>
        <v>127</v>
      </c>
      <c r="G338" s="14">
        <f t="shared" ref="G338:H338" si="59">SUM(G336:G337)</f>
        <v>0</v>
      </c>
      <c r="H338" s="14">
        <f t="shared" si="59"/>
        <v>127</v>
      </c>
      <c r="I338" s="6"/>
      <c r="O338" s="32"/>
    </row>
    <row r="339" spans="1:257" s="3" customFormat="1" ht="12.75" customHeight="1">
      <c r="A339" s="55"/>
      <c r="B339" s="55"/>
      <c r="D339" s="6"/>
      <c r="E339" s="6"/>
      <c r="F339" s="6"/>
      <c r="G339" s="6"/>
      <c r="H339" s="6"/>
      <c r="I339" s="6"/>
      <c r="O339" s="32"/>
    </row>
    <row r="340" spans="1:257" s="3" customFormat="1" ht="12.75" customHeight="1">
      <c r="A340" s="55"/>
      <c r="B340" s="55"/>
      <c r="D340" s="6"/>
      <c r="E340" s="6"/>
      <c r="F340" s="6"/>
      <c r="G340" s="6"/>
      <c r="H340" s="6"/>
      <c r="I340" s="6"/>
      <c r="O340" s="32"/>
    </row>
    <row r="341" spans="1:257" s="1" customFormat="1">
      <c r="A341" s="54" t="s">
        <v>274</v>
      </c>
      <c r="B341" s="54"/>
      <c r="D341" s="5"/>
      <c r="E341" s="5"/>
      <c r="F341" s="5"/>
      <c r="G341" s="5"/>
      <c r="H341" s="5"/>
      <c r="I341" s="5"/>
      <c r="L341" s="2"/>
      <c r="O341" s="32"/>
    </row>
    <row r="342" spans="1:257" s="1" customFormat="1">
      <c r="A342" s="54" t="s">
        <v>269</v>
      </c>
      <c r="B342" s="54"/>
      <c r="D342" s="5"/>
      <c r="E342" s="5"/>
      <c r="F342" s="5"/>
      <c r="G342" s="5"/>
      <c r="H342" s="5"/>
      <c r="I342" s="5"/>
      <c r="L342" s="2"/>
      <c r="O342" s="32"/>
    </row>
    <row r="343" spans="1:257" s="1" customFormat="1" ht="11.1" customHeight="1">
      <c r="A343" s="55" t="s">
        <v>53</v>
      </c>
      <c r="B343" s="55"/>
      <c r="D343" s="5"/>
      <c r="E343" s="5"/>
      <c r="F343" s="5"/>
      <c r="G343" s="5"/>
      <c r="H343" s="5"/>
      <c r="I343" s="5"/>
      <c r="L343" s="2"/>
      <c r="O343" s="32"/>
    </row>
    <row r="344" spans="1:257" ht="11.1" customHeight="1">
      <c r="A344" s="57" t="s">
        <v>259</v>
      </c>
      <c r="B344" s="57" t="s">
        <v>259</v>
      </c>
      <c r="C344" s="8" t="s">
        <v>60</v>
      </c>
      <c r="D344" s="9">
        <v>3200</v>
      </c>
      <c r="E344" s="9"/>
      <c r="F344" s="9">
        <f>SUM(D344:E344)</f>
        <v>3200</v>
      </c>
      <c r="G344" s="9">
        <v>2769</v>
      </c>
      <c r="H344" s="9">
        <v>3200</v>
      </c>
      <c r="I344" s="12" t="s">
        <v>395</v>
      </c>
      <c r="O344" s="32"/>
    </row>
    <row r="345" spans="1:257" ht="11.1" customHeight="1">
      <c r="A345" s="57" t="s">
        <v>263</v>
      </c>
      <c r="B345" s="57" t="s">
        <v>263</v>
      </c>
      <c r="C345" s="8" t="s">
        <v>225</v>
      </c>
      <c r="D345" s="9">
        <v>900</v>
      </c>
      <c r="E345" s="9"/>
      <c r="F345" s="9">
        <f t="shared" ref="F345:F346" si="60">SUM(D345:E345)</f>
        <v>900</v>
      </c>
      <c r="G345" s="9">
        <v>818</v>
      </c>
      <c r="H345" s="9">
        <v>900</v>
      </c>
      <c r="I345" s="12" t="s">
        <v>395</v>
      </c>
      <c r="J345" s="10" t="s">
        <v>567</v>
      </c>
      <c r="O345" s="32"/>
    </row>
    <row r="346" spans="1:257" ht="11.1" customHeight="1">
      <c r="A346" s="57" t="s">
        <v>398</v>
      </c>
      <c r="B346" s="57" t="s">
        <v>398</v>
      </c>
      <c r="C346" s="8" t="s">
        <v>56</v>
      </c>
      <c r="D346" s="9">
        <v>1107</v>
      </c>
      <c r="E346" s="9"/>
      <c r="F346" s="9">
        <f t="shared" si="60"/>
        <v>1107</v>
      </c>
      <c r="G346" s="9">
        <v>909</v>
      </c>
      <c r="H346" s="9">
        <v>1107</v>
      </c>
      <c r="I346" s="12" t="s">
        <v>395</v>
      </c>
      <c r="J346" s="12"/>
      <c r="K346" s="12"/>
      <c r="O346" s="32"/>
    </row>
    <row r="347" spans="1:257" s="3" customFormat="1" ht="11.1" customHeight="1">
      <c r="A347" s="58"/>
      <c r="B347" s="58"/>
      <c r="C347" s="13" t="s">
        <v>54</v>
      </c>
      <c r="D347" s="14">
        <f t="shared" ref="D347:F347" si="61">SUM(D344:D346)</f>
        <v>5207</v>
      </c>
      <c r="E347" s="14">
        <f t="shared" si="61"/>
        <v>0</v>
      </c>
      <c r="F347" s="14">
        <f t="shared" si="61"/>
        <v>5207</v>
      </c>
      <c r="G347" s="14">
        <f t="shared" ref="G347:H347" si="62">SUM(G344:G346)</f>
        <v>4496</v>
      </c>
      <c r="H347" s="14">
        <f t="shared" si="62"/>
        <v>5207</v>
      </c>
      <c r="I347" s="6"/>
      <c r="O347" s="32"/>
    </row>
    <row r="348" spans="1:257" s="3" customFormat="1" ht="11.1" customHeight="1">
      <c r="A348" s="55"/>
      <c r="B348" s="55"/>
      <c r="D348" s="6"/>
      <c r="E348" s="6"/>
      <c r="F348" s="6"/>
      <c r="G348" s="6"/>
      <c r="H348" s="6"/>
      <c r="I348" s="6"/>
      <c r="O348" s="32"/>
    </row>
    <row r="349" spans="1:257" s="3" customFormat="1" ht="11.1" customHeight="1">
      <c r="A349" s="55"/>
      <c r="B349" s="55"/>
      <c r="D349" s="6"/>
      <c r="E349" s="6"/>
      <c r="F349" s="6"/>
      <c r="G349" s="6"/>
      <c r="H349" s="6"/>
      <c r="I349" s="6"/>
      <c r="O349" s="32"/>
    </row>
    <row r="350" spans="1:257" s="1" customFormat="1" ht="35.25" customHeight="1">
      <c r="A350" s="54"/>
      <c r="B350" s="54"/>
      <c r="D350" s="41" t="s">
        <v>608</v>
      </c>
      <c r="E350" s="41" t="s">
        <v>609</v>
      </c>
      <c r="F350" s="41" t="s">
        <v>610</v>
      </c>
      <c r="G350" s="41" t="s">
        <v>611</v>
      </c>
      <c r="H350" s="41" t="s">
        <v>664</v>
      </c>
      <c r="I350" s="110"/>
      <c r="K350" s="3"/>
      <c r="L350" s="3"/>
      <c r="M350" s="3"/>
      <c r="N350" s="2"/>
    </row>
    <row r="351" spans="1:257" s="3" customFormat="1" ht="12.4" customHeight="1">
      <c r="A351" s="54" t="s">
        <v>356</v>
      </c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4"/>
      <c r="AV351" s="54"/>
      <c r="AW351" s="54"/>
      <c r="AX351" s="54"/>
      <c r="AY351" s="54"/>
      <c r="AZ351" s="54"/>
      <c r="BA351" s="54"/>
      <c r="BB351" s="54"/>
      <c r="BC351" s="54"/>
      <c r="BD351" s="54"/>
      <c r="BE351" s="54"/>
      <c r="BF351" s="54"/>
      <c r="BG351" s="54"/>
      <c r="BH351" s="54"/>
      <c r="BI351" s="54"/>
      <c r="BJ351" s="54"/>
      <c r="BK351" s="54"/>
      <c r="BL351" s="54"/>
      <c r="BM351" s="54"/>
      <c r="BN351" s="54"/>
      <c r="BO351" s="54"/>
      <c r="BP351" s="54"/>
      <c r="BQ351" s="54"/>
      <c r="BR351" s="54"/>
      <c r="BS351" s="54"/>
      <c r="BT351" s="54"/>
      <c r="BU351" s="54"/>
      <c r="BV351" s="54"/>
      <c r="BW351" s="54"/>
      <c r="BX351" s="54"/>
      <c r="BY351" s="54"/>
      <c r="BZ351" s="54"/>
      <c r="CA351" s="54"/>
      <c r="CB351" s="54"/>
      <c r="CC351" s="54"/>
      <c r="CD351" s="54"/>
      <c r="CE351" s="54"/>
      <c r="CF351" s="54"/>
      <c r="CG351" s="54"/>
      <c r="CH351" s="54"/>
      <c r="CI351" s="54"/>
      <c r="CJ351" s="54"/>
      <c r="CK351" s="54"/>
      <c r="CL351" s="54"/>
      <c r="CM351" s="54"/>
      <c r="CN351" s="54"/>
      <c r="CO351" s="54"/>
      <c r="CP351" s="54"/>
      <c r="CQ351" s="54"/>
      <c r="CR351" s="54"/>
      <c r="CS351" s="54"/>
      <c r="CT351" s="54"/>
      <c r="CU351" s="54"/>
      <c r="CV351" s="54"/>
      <c r="CW351" s="54"/>
      <c r="CX351" s="54"/>
      <c r="CY351" s="54"/>
      <c r="CZ351" s="54"/>
      <c r="DA351" s="54"/>
      <c r="DB351" s="54"/>
      <c r="DC351" s="54"/>
      <c r="DD351" s="54"/>
      <c r="DE351" s="54"/>
      <c r="DF351" s="54"/>
      <c r="DG351" s="54"/>
      <c r="DH351" s="54"/>
      <c r="DI351" s="54"/>
      <c r="DJ351" s="54"/>
      <c r="DK351" s="54"/>
      <c r="DL351" s="54"/>
      <c r="DM351" s="54"/>
      <c r="DN351" s="54"/>
      <c r="DO351" s="54"/>
      <c r="DP351" s="54"/>
      <c r="DQ351" s="54"/>
      <c r="DR351" s="54"/>
      <c r="DS351" s="54"/>
      <c r="DT351" s="54"/>
      <c r="DU351" s="54"/>
      <c r="DV351" s="54"/>
      <c r="DW351" s="54"/>
      <c r="DX351" s="54"/>
      <c r="DY351" s="54"/>
      <c r="DZ351" s="54"/>
      <c r="EA351" s="54"/>
      <c r="EB351" s="54"/>
      <c r="EC351" s="54"/>
      <c r="ED351" s="54"/>
      <c r="EE351" s="54"/>
      <c r="EF351" s="54"/>
      <c r="EG351" s="54"/>
      <c r="EH351" s="54"/>
      <c r="EI351" s="54"/>
      <c r="EJ351" s="54"/>
      <c r="EK351" s="54"/>
      <c r="EL351" s="54"/>
      <c r="EM351" s="54"/>
      <c r="EN351" s="54"/>
      <c r="EO351" s="54"/>
      <c r="EP351" s="54"/>
      <c r="EQ351" s="54"/>
      <c r="ER351" s="54"/>
      <c r="ES351" s="54"/>
      <c r="ET351" s="54"/>
      <c r="EU351" s="54"/>
      <c r="EV351" s="54"/>
      <c r="EW351" s="54"/>
      <c r="EX351" s="54"/>
      <c r="EY351" s="54"/>
      <c r="EZ351" s="54"/>
      <c r="FA351" s="54"/>
      <c r="FB351" s="54"/>
      <c r="FC351" s="54"/>
      <c r="FD351" s="54"/>
      <c r="FE351" s="54"/>
      <c r="FF351" s="54"/>
      <c r="FG351" s="54"/>
      <c r="FH351" s="54"/>
      <c r="FI351" s="54"/>
      <c r="FJ351" s="54"/>
      <c r="FK351" s="54"/>
      <c r="FL351" s="54"/>
      <c r="FM351" s="54"/>
      <c r="FN351" s="54"/>
      <c r="FO351" s="54"/>
      <c r="FP351" s="54"/>
      <c r="FQ351" s="54"/>
      <c r="FR351" s="54"/>
      <c r="FS351" s="54"/>
      <c r="FT351" s="54"/>
      <c r="FU351" s="54"/>
      <c r="FV351" s="54"/>
      <c r="FW351" s="54"/>
      <c r="FX351" s="54"/>
      <c r="FY351" s="54"/>
      <c r="FZ351" s="54"/>
      <c r="GA351" s="54"/>
      <c r="GB351" s="54"/>
      <c r="GC351" s="54"/>
      <c r="GD351" s="54"/>
      <c r="GE351" s="54"/>
      <c r="GF351" s="54"/>
      <c r="GG351" s="54"/>
      <c r="GH351" s="54"/>
      <c r="GI351" s="54"/>
      <c r="GJ351" s="54"/>
      <c r="GK351" s="54"/>
      <c r="GL351" s="54"/>
      <c r="GM351" s="54"/>
      <c r="GN351" s="54"/>
      <c r="GO351" s="54"/>
      <c r="GP351" s="54"/>
      <c r="GQ351" s="54"/>
      <c r="GR351" s="54"/>
      <c r="GS351" s="54"/>
      <c r="GT351" s="54"/>
      <c r="GU351" s="54"/>
      <c r="GV351" s="54"/>
      <c r="GW351" s="54"/>
      <c r="GX351" s="54"/>
      <c r="GY351" s="54"/>
      <c r="GZ351" s="54"/>
      <c r="HA351" s="54"/>
      <c r="HB351" s="54"/>
      <c r="HC351" s="54"/>
      <c r="HD351" s="54"/>
      <c r="HE351" s="54"/>
      <c r="HF351" s="54"/>
      <c r="HG351" s="54"/>
      <c r="HH351" s="54"/>
      <c r="HI351" s="54"/>
      <c r="HJ351" s="54"/>
      <c r="HK351" s="54"/>
      <c r="HL351" s="54"/>
      <c r="HM351" s="54"/>
      <c r="HN351" s="54"/>
      <c r="HO351" s="54"/>
      <c r="HP351" s="54"/>
      <c r="HQ351" s="54"/>
      <c r="HR351" s="54"/>
      <c r="HS351" s="54"/>
      <c r="HT351" s="54"/>
      <c r="HU351" s="54"/>
      <c r="HV351" s="54"/>
      <c r="HW351" s="54"/>
      <c r="HX351" s="54"/>
      <c r="HY351" s="54"/>
      <c r="HZ351" s="54"/>
      <c r="IA351" s="54"/>
      <c r="IB351" s="54"/>
      <c r="IC351" s="54"/>
      <c r="ID351" s="54"/>
      <c r="IE351" s="54"/>
      <c r="IF351" s="54"/>
      <c r="IG351" s="54"/>
      <c r="IH351" s="54"/>
      <c r="II351" s="54"/>
      <c r="IJ351" s="54"/>
      <c r="IK351" s="54"/>
      <c r="IL351" s="54"/>
      <c r="IM351" s="54"/>
      <c r="IN351" s="54"/>
      <c r="IO351" s="54"/>
      <c r="IP351" s="54"/>
      <c r="IQ351" s="54"/>
      <c r="IR351" s="54"/>
      <c r="IS351" s="54"/>
      <c r="IT351" s="54"/>
      <c r="IU351" s="54"/>
      <c r="IV351" s="54"/>
      <c r="IW351" s="54"/>
    </row>
    <row r="352" spans="1:257" ht="12.4" customHeight="1">
      <c r="A352" s="54" t="s">
        <v>269</v>
      </c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4"/>
      <c r="AV352" s="54"/>
      <c r="AW352" s="54"/>
      <c r="AX352" s="54"/>
      <c r="AY352" s="54"/>
      <c r="AZ352" s="54"/>
      <c r="BA352" s="54"/>
      <c r="BB352" s="54"/>
      <c r="BC352" s="54"/>
      <c r="BD352" s="54"/>
      <c r="BE352" s="54"/>
      <c r="BF352" s="54"/>
      <c r="BG352" s="54"/>
      <c r="BH352" s="54"/>
      <c r="BI352" s="54"/>
      <c r="BJ352" s="54"/>
      <c r="BK352" s="54"/>
      <c r="BL352" s="54"/>
      <c r="BM352" s="54"/>
      <c r="BN352" s="54"/>
      <c r="BO352" s="54"/>
      <c r="BP352" s="54"/>
      <c r="BQ352" s="54"/>
      <c r="BR352" s="54"/>
      <c r="BS352" s="54"/>
      <c r="BT352" s="54"/>
      <c r="BU352" s="54"/>
      <c r="BV352" s="54"/>
      <c r="BW352" s="54"/>
      <c r="BX352" s="54"/>
      <c r="BY352" s="54"/>
      <c r="BZ352" s="54"/>
      <c r="CA352" s="54"/>
      <c r="CB352" s="54"/>
      <c r="CC352" s="54"/>
      <c r="CD352" s="54"/>
      <c r="CE352" s="54"/>
      <c r="CF352" s="54"/>
      <c r="CG352" s="54"/>
      <c r="CH352" s="54"/>
      <c r="CI352" s="54"/>
      <c r="CJ352" s="54"/>
      <c r="CK352" s="54"/>
      <c r="CL352" s="54"/>
      <c r="CM352" s="54"/>
      <c r="CN352" s="54"/>
      <c r="CO352" s="54"/>
      <c r="CP352" s="54"/>
      <c r="CQ352" s="54"/>
      <c r="CR352" s="54"/>
      <c r="CS352" s="54"/>
      <c r="CT352" s="54"/>
      <c r="CU352" s="54"/>
      <c r="CV352" s="54"/>
      <c r="CW352" s="54"/>
      <c r="CX352" s="54"/>
      <c r="CY352" s="54"/>
      <c r="CZ352" s="54"/>
      <c r="DA352" s="54"/>
      <c r="DB352" s="54"/>
      <c r="DC352" s="54"/>
      <c r="DD352" s="54"/>
      <c r="DE352" s="54"/>
      <c r="DF352" s="54"/>
      <c r="DG352" s="54"/>
      <c r="DH352" s="54"/>
      <c r="DI352" s="54"/>
      <c r="DJ352" s="54"/>
      <c r="DK352" s="54"/>
      <c r="DL352" s="54"/>
      <c r="DM352" s="54"/>
      <c r="DN352" s="54"/>
      <c r="DO352" s="54"/>
      <c r="DP352" s="54"/>
      <c r="DQ352" s="54"/>
      <c r="DR352" s="54"/>
      <c r="DS352" s="54"/>
      <c r="DT352" s="54"/>
      <c r="DU352" s="54"/>
      <c r="DV352" s="54"/>
      <c r="DW352" s="54"/>
      <c r="DX352" s="54"/>
      <c r="DY352" s="54"/>
      <c r="DZ352" s="54"/>
      <c r="EA352" s="54"/>
      <c r="EB352" s="54"/>
      <c r="EC352" s="54"/>
      <c r="ED352" s="54"/>
      <c r="EE352" s="54"/>
      <c r="EF352" s="54"/>
      <c r="EG352" s="54"/>
      <c r="EH352" s="54"/>
      <c r="EI352" s="54"/>
      <c r="EJ352" s="54"/>
      <c r="EK352" s="54"/>
      <c r="EL352" s="54"/>
      <c r="EM352" s="54"/>
      <c r="EN352" s="54"/>
      <c r="EO352" s="54"/>
      <c r="EP352" s="54"/>
      <c r="EQ352" s="54"/>
      <c r="ER352" s="54"/>
      <c r="ES352" s="54"/>
      <c r="ET352" s="54"/>
      <c r="EU352" s="54"/>
      <c r="EV352" s="54"/>
      <c r="EW352" s="54"/>
      <c r="EX352" s="54"/>
      <c r="EY352" s="54"/>
      <c r="EZ352" s="54"/>
      <c r="FA352" s="54"/>
      <c r="FB352" s="54"/>
      <c r="FC352" s="54"/>
      <c r="FD352" s="54"/>
      <c r="FE352" s="54"/>
      <c r="FF352" s="54"/>
      <c r="FG352" s="54"/>
      <c r="FH352" s="54"/>
      <c r="FI352" s="54"/>
      <c r="FJ352" s="54"/>
      <c r="FK352" s="54"/>
      <c r="FL352" s="54"/>
      <c r="FM352" s="54"/>
      <c r="FN352" s="54"/>
      <c r="FO352" s="54"/>
      <c r="FP352" s="54"/>
      <c r="FQ352" s="54"/>
      <c r="FR352" s="54"/>
      <c r="FS352" s="54"/>
      <c r="FT352" s="54"/>
      <c r="FU352" s="54"/>
      <c r="FV352" s="54"/>
      <c r="FW352" s="54"/>
      <c r="FX352" s="54"/>
      <c r="FY352" s="54"/>
      <c r="FZ352" s="54"/>
      <c r="GA352" s="54"/>
      <c r="GB352" s="54"/>
      <c r="GC352" s="54"/>
      <c r="GD352" s="54"/>
      <c r="GE352" s="54"/>
      <c r="GF352" s="54"/>
      <c r="GG352" s="54"/>
      <c r="GH352" s="54"/>
      <c r="GI352" s="54"/>
      <c r="GJ352" s="54"/>
      <c r="GK352" s="54"/>
      <c r="GL352" s="54"/>
      <c r="GM352" s="54"/>
      <c r="GN352" s="54"/>
      <c r="GO352" s="54"/>
      <c r="GP352" s="54"/>
      <c r="GQ352" s="54"/>
      <c r="GR352" s="54"/>
      <c r="GS352" s="54"/>
      <c r="GT352" s="54"/>
      <c r="GU352" s="54"/>
      <c r="GV352" s="54"/>
      <c r="GW352" s="54"/>
      <c r="GX352" s="54"/>
      <c r="GY352" s="54"/>
      <c r="GZ352" s="54"/>
      <c r="HA352" s="54"/>
      <c r="HB352" s="54"/>
      <c r="HC352" s="54"/>
      <c r="HD352" s="54"/>
      <c r="HE352" s="54"/>
      <c r="HF352" s="54"/>
      <c r="HG352" s="54"/>
      <c r="HH352" s="54"/>
      <c r="HI352" s="54"/>
      <c r="HJ352" s="54"/>
      <c r="HK352" s="54"/>
      <c r="HL352" s="54"/>
      <c r="HM352" s="54"/>
      <c r="HN352" s="54"/>
      <c r="HO352" s="54"/>
      <c r="HP352" s="54"/>
      <c r="HQ352" s="54"/>
      <c r="HR352" s="54"/>
      <c r="HS352" s="54"/>
      <c r="HT352" s="54"/>
      <c r="HU352" s="54"/>
      <c r="HV352" s="54"/>
      <c r="HW352" s="54"/>
      <c r="HX352" s="54"/>
      <c r="HY352" s="54"/>
      <c r="HZ352" s="54"/>
      <c r="IA352" s="54"/>
      <c r="IB352" s="54"/>
      <c r="IC352" s="54"/>
      <c r="ID352" s="54"/>
      <c r="IE352" s="54"/>
      <c r="IF352" s="54"/>
      <c r="IG352" s="54"/>
      <c r="IH352" s="54"/>
      <c r="II352" s="54"/>
      <c r="IJ352" s="54"/>
      <c r="IK352" s="54"/>
      <c r="IL352" s="54"/>
      <c r="IM352" s="54"/>
      <c r="IN352" s="54"/>
      <c r="IO352" s="54"/>
      <c r="IP352" s="54"/>
      <c r="IQ352" s="54"/>
      <c r="IR352" s="54"/>
      <c r="IS352" s="54"/>
      <c r="IT352" s="54"/>
      <c r="IU352" s="54"/>
      <c r="IV352" s="54"/>
      <c r="IW352" s="54"/>
    </row>
    <row r="353" spans="1:257" s="3" customFormat="1" ht="11.1" customHeight="1">
      <c r="A353" s="55" t="s">
        <v>51</v>
      </c>
      <c r="B353" s="55"/>
      <c r="D353" s="6"/>
      <c r="E353" s="6"/>
      <c r="F353" s="6"/>
      <c r="G353" s="6"/>
      <c r="H353" s="6"/>
      <c r="I353" s="6"/>
      <c r="L353" s="2"/>
      <c r="O353" s="32"/>
    </row>
    <row r="354" spans="1:257" ht="11.1" customHeight="1">
      <c r="A354" s="57" t="s">
        <v>505</v>
      </c>
      <c r="B354" s="57" t="s">
        <v>261</v>
      </c>
      <c r="C354" s="8" t="s">
        <v>71</v>
      </c>
      <c r="D354" s="9">
        <v>48000</v>
      </c>
      <c r="E354" s="9"/>
      <c r="F354" s="9">
        <f>SUM(D354:E354)</f>
        <v>48000</v>
      </c>
      <c r="G354" s="9">
        <v>28627</v>
      </c>
      <c r="H354" s="9">
        <v>40000</v>
      </c>
      <c r="I354" s="12" t="s">
        <v>395</v>
      </c>
      <c r="J354" s="12"/>
      <c r="K354" s="12"/>
      <c r="L354" s="12"/>
      <c r="O354" s="32"/>
    </row>
    <row r="355" spans="1:257" ht="11.1" customHeight="1">
      <c r="A355" s="57" t="s">
        <v>506</v>
      </c>
      <c r="B355" s="57"/>
      <c r="C355" s="8" t="s">
        <v>154</v>
      </c>
      <c r="D355" s="9">
        <v>5700</v>
      </c>
      <c r="E355" s="9"/>
      <c r="F355" s="9">
        <f t="shared" ref="F355:F362" si="63">SUM(D355:E355)</f>
        <v>5700</v>
      </c>
      <c r="G355" s="9">
        <v>6091</v>
      </c>
      <c r="H355" s="9">
        <v>5700</v>
      </c>
      <c r="I355" s="12" t="s">
        <v>395</v>
      </c>
      <c r="J355" s="12"/>
      <c r="K355" s="12"/>
      <c r="L355" s="12"/>
      <c r="M355" s="12"/>
      <c r="N355" s="12"/>
      <c r="O355" s="32"/>
      <c r="P355" s="12"/>
      <c r="Q355" s="12"/>
      <c r="R355" s="12"/>
    </row>
    <row r="356" spans="1:257" ht="11.1" customHeight="1">
      <c r="A356" s="57" t="s">
        <v>507</v>
      </c>
      <c r="B356" s="57"/>
      <c r="C356" s="8" t="s">
        <v>72</v>
      </c>
      <c r="D356" s="9">
        <v>22000</v>
      </c>
      <c r="E356" s="9"/>
      <c r="F356" s="9">
        <f t="shared" si="63"/>
        <v>22000</v>
      </c>
      <c r="G356" s="9">
        <v>21351</v>
      </c>
      <c r="H356" s="9">
        <v>22000</v>
      </c>
      <c r="I356" s="12" t="s">
        <v>395</v>
      </c>
      <c r="J356" s="12"/>
      <c r="K356" s="12"/>
      <c r="L356" s="12"/>
      <c r="M356" s="12"/>
      <c r="N356" s="12"/>
      <c r="O356" s="32"/>
      <c r="P356" s="12"/>
      <c r="Q356" s="12"/>
      <c r="R356" s="12"/>
    </row>
    <row r="357" spans="1:257" ht="11.1" customHeight="1">
      <c r="A357" s="57" t="s">
        <v>508</v>
      </c>
      <c r="B357" s="57" t="s">
        <v>418</v>
      </c>
      <c r="C357" s="8" t="s">
        <v>74</v>
      </c>
      <c r="D357" s="9">
        <v>13000</v>
      </c>
      <c r="E357" s="9"/>
      <c r="F357" s="9">
        <f t="shared" si="63"/>
        <v>13000</v>
      </c>
      <c r="G357" s="9">
        <v>29170</v>
      </c>
      <c r="H357" s="9">
        <v>29000</v>
      </c>
      <c r="I357" s="12" t="s">
        <v>395</v>
      </c>
      <c r="O357" s="32"/>
    </row>
    <row r="358" spans="1:257" ht="11.1" customHeight="1">
      <c r="A358" s="57" t="s">
        <v>509</v>
      </c>
      <c r="B358" s="57" t="s">
        <v>262</v>
      </c>
      <c r="C358" s="8" t="s">
        <v>75</v>
      </c>
      <c r="D358" s="9">
        <v>3300</v>
      </c>
      <c r="E358" s="9"/>
      <c r="F358" s="9">
        <f t="shared" si="63"/>
        <v>3300</v>
      </c>
      <c r="G358" s="9">
        <v>3702</v>
      </c>
      <c r="H358" s="9">
        <v>3300</v>
      </c>
      <c r="I358" s="12" t="s">
        <v>395</v>
      </c>
      <c r="O358" s="32"/>
    </row>
    <row r="359" spans="1:257" ht="11.1" customHeight="1">
      <c r="A359" s="57" t="s">
        <v>510</v>
      </c>
      <c r="B359" s="57" t="s">
        <v>419</v>
      </c>
      <c r="C359" s="8" t="s">
        <v>73</v>
      </c>
      <c r="D359" s="9">
        <v>14000</v>
      </c>
      <c r="E359" s="9"/>
      <c r="F359" s="9">
        <f t="shared" si="63"/>
        <v>14000</v>
      </c>
      <c r="G359" s="9">
        <v>18650</v>
      </c>
      <c r="H359" s="9">
        <v>16000</v>
      </c>
      <c r="I359" s="12" t="s">
        <v>395</v>
      </c>
      <c r="O359" s="32"/>
    </row>
    <row r="360" spans="1:257" ht="12.4" customHeight="1">
      <c r="A360" s="57" t="s">
        <v>511</v>
      </c>
      <c r="B360" s="57" t="s">
        <v>420</v>
      </c>
      <c r="C360" s="8" t="s">
        <v>77</v>
      </c>
      <c r="D360" s="9">
        <v>50</v>
      </c>
      <c r="E360" s="9"/>
      <c r="F360" s="9">
        <f t="shared" si="63"/>
        <v>50</v>
      </c>
      <c r="G360" s="9"/>
      <c r="H360" s="9">
        <v>50</v>
      </c>
      <c r="I360" s="12" t="s">
        <v>395</v>
      </c>
    </row>
    <row r="361" spans="1:257" ht="11.1" customHeight="1">
      <c r="A361" s="57" t="s">
        <v>511</v>
      </c>
      <c r="B361" s="57"/>
      <c r="C361" s="8" t="s">
        <v>226</v>
      </c>
      <c r="D361" s="9">
        <v>800</v>
      </c>
      <c r="E361" s="9"/>
      <c r="F361" s="9">
        <f t="shared" si="63"/>
        <v>800</v>
      </c>
      <c r="G361" s="9">
        <v>396</v>
      </c>
      <c r="H361" s="9">
        <v>800</v>
      </c>
      <c r="I361" s="12" t="s">
        <v>395</v>
      </c>
      <c r="O361" s="32"/>
    </row>
    <row r="362" spans="1:257" ht="11.1" customHeight="1">
      <c r="A362" s="57" t="s">
        <v>512</v>
      </c>
      <c r="B362" s="57"/>
      <c r="C362" s="8" t="s">
        <v>227</v>
      </c>
      <c r="D362" s="9">
        <v>800</v>
      </c>
      <c r="E362" s="9"/>
      <c r="F362" s="9">
        <f t="shared" si="63"/>
        <v>800</v>
      </c>
      <c r="G362" s="9">
        <v>1420</v>
      </c>
      <c r="H362" s="9">
        <v>800</v>
      </c>
      <c r="I362" s="12" t="s">
        <v>395</v>
      </c>
      <c r="O362" s="32"/>
    </row>
    <row r="363" spans="1:257" s="3" customFormat="1" ht="11.1" customHeight="1">
      <c r="A363" s="58" t="s">
        <v>57</v>
      </c>
      <c r="B363" s="58"/>
      <c r="C363" s="13" t="s">
        <v>52</v>
      </c>
      <c r="D363" s="14">
        <f t="shared" ref="D363:F363" si="64">SUM(D354:D362)</f>
        <v>107650</v>
      </c>
      <c r="E363" s="14">
        <f t="shared" si="64"/>
        <v>0</v>
      </c>
      <c r="F363" s="14">
        <f t="shared" si="64"/>
        <v>107650</v>
      </c>
      <c r="G363" s="14">
        <f t="shared" ref="G363:H363" si="65">SUM(G354:G362)</f>
        <v>109407</v>
      </c>
      <c r="H363" s="14">
        <f t="shared" si="65"/>
        <v>117650</v>
      </c>
      <c r="I363" s="6"/>
      <c r="O363" s="32"/>
    </row>
    <row r="364" spans="1:257" s="3" customFormat="1" ht="11.1" customHeight="1">
      <c r="A364" s="55"/>
      <c r="B364" s="55"/>
      <c r="D364" s="6"/>
      <c r="E364" s="6"/>
      <c r="F364" s="6"/>
      <c r="G364" s="6"/>
      <c r="H364" s="6"/>
      <c r="I364" s="6"/>
      <c r="O364" s="32"/>
    </row>
    <row r="365" spans="1:257" s="3" customFormat="1" ht="11.1" customHeight="1">
      <c r="A365" s="55"/>
      <c r="B365" s="55"/>
      <c r="D365" s="6"/>
      <c r="E365" s="6"/>
      <c r="F365" s="6"/>
      <c r="G365" s="6"/>
      <c r="H365" s="6"/>
      <c r="I365" s="6"/>
      <c r="O365" s="32"/>
    </row>
    <row r="366" spans="1:257" s="3" customFormat="1" ht="12.4" customHeight="1">
      <c r="A366" s="54" t="s">
        <v>275</v>
      </c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4"/>
      <c r="AV366" s="54"/>
      <c r="AW366" s="54"/>
      <c r="AX366" s="54"/>
      <c r="AY366" s="54"/>
      <c r="AZ366" s="54"/>
      <c r="BA366" s="54"/>
      <c r="BB366" s="54"/>
      <c r="BC366" s="54"/>
      <c r="BD366" s="54"/>
      <c r="BE366" s="54"/>
      <c r="BF366" s="54"/>
      <c r="BG366" s="54"/>
      <c r="BH366" s="54"/>
      <c r="BI366" s="54"/>
      <c r="BJ366" s="54"/>
      <c r="BK366" s="54"/>
      <c r="BL366" s="54"/>
      <c r="BM366" s="54"/>
      <c r="BN366" s="54"/>
      <c r="BO366" s="54"/>
      <c r="BP366" s="54"/>
      <c r="BQ366" s="54"/>
      <c r="BR366" s="54"/>
      <c r="BS366" s="54"/>
      <c r="BT366" s="54"/>
      <c r="BU366" s="54"/>
      <c r="BV366" s="54"/>
      <c r="BW366" s="54"/>
      <c r="BX366" s="54"/>
      <c r="BY366" s="54"/>
      <c r="BZ366" s="54"/>
      <c r="CA366" s="54"/>
      <c r="CB366" s="54"/>
      <c r="CC366" s="54"/>
      <c r="CD366" s="54"/>
      <c r="CE366" s="54"/>
      <c r="CF366" s="54"/>
      <c r="CG366" s="54"/>
      <c r="CH366" s="54"/>
      <c r="CI366" s="54"/>
      <c r="CJ366" s="54"/>
      <c r="CK366" s="54"/>
      <c r="CL366" s="54"/>
      <c r="CM366" s="54"/>
      <c r="CN366" s="54"/>
      <c r="CO366" s="54"/>
      <c r="CP366" s="54"/>
      <c r="CQ366" s="54"/>
      <c r="CR366" s="54"/>
      <c r="CS366" s="54"/>
      <c r="CT366" s="54"/>
      <c r="CU366" s="54"/>
      <c r="CV366" s="54"/>
      <c r="CW366" s="54"/>
      <c r="CX366" s="54"/>
      <c r="CY366" s="54"/>
      <c r="CZ366" s="54"/>
      <c r="DA366" s="54"/>
      <c r="DB366" s="54"/>
      <c r="DC366" s="54"/>
      <c r="DD366" s="54"/>
      <c r="DE366" s="54"/>
      <c r="DF366" s="54"/>
      <c r="DG366" s="54"/>
      <c r="DH366" s="54"/>
      <c r="DI366" s="54"/>
      <c r="DJ366" s="54"/>
      <c r="DK366" s="54"/>
      <c r="DL366" s="54"/>
      <c r="DM366" s="54"/>
      <c r="DN366" s="54"/>
      <c r="DO366" s="54"/>
      <c r="DP366" s="54"/>
      <c r="DQ366" s="54"/>
      <c r="DR366" s="54"/>
      <c r="DS366" s="54"/>
      <c r="DT366" s="54"/>
      <c r="DU366" s="54"/>
      <c r="DV366" s="54"/>
      <c r="DW366" s="54"/>
      <c r="DX366" s="54"/>
      <c r="DY366" s="54"/>
      <c r="DZ366" s="54"/>
      <c r="EA366" s="54"/>
      <c r="EB366" s="54"/>
      <c r="EC366" s="54"/>
      <c r="ED366" s="54"/>
      <c r="EE366" s="54"/>
      <c r="EF366" s="54"/>
      <c r="EG366" s="54"/>
      <c r="EH366" s="54"/>
      <c r="EI366" s="54"/>
      <c r="EJ366" s="54"/>
      <c r="EK366" s="54"/>
      <c r="EL366" s="54"/>
      <c r="EM366" s="54"/>
      <c r="EN366" s="54"/>
      <c r="EO366" s="54"/>
      <c r="EP366" s="54"/>
      <c r="EQ366" s="54"/>
      <c r="ER366" s="54"/>
      <c r="ES366" s="54"/>
      <c r="ET366" s="54"/>
      <c r="EU366" s="54"/>
      <c r="EV366" s="54"/>
      <c r="EW366" s="54"/>
      <c r="EX366" s="54"/>
      <c r="EY366" s="54"/>
      <c r="EZ366" s="54"/>
      <c r="FA366" s="54"/>
      <c r="FB366" s="54"/>
      <c r="FC366" s="54"/>
      <c r="FD366" s="54"/>
      <c r="FE366" s="54"/>
      <c r="FF366" s="54"/>
      <c r="FG366" s="54"/>
      <c r="FH366" s="54"/>
      <c r="FI366" s="54"/>
      <c r="FJ366" s="54"/>
      <c r="FK366" s="54"/>
      <c r="FL366" s="54"/>
      <c r="FM366" s="54"/>
      <c r="FN366" s="54"/>
      <c r="FO366" s="54"/>
      <c r="FP366" s="54"/>
      <c r="FQ366" s="54"/>
      <c r="FR366" s="54"/>
      <c r="FS366" s="54"/>
      <c r="FT366" s="54"/>
      <c r="FU366" s="54"/>
      <c r="FV366" s="54"/>
      <c r="FW366" s="54"/>
      <c r="FX366" s="54"/>
      <c r="FY366" s="54"/>
      <c r="FZ366" s="54"/>
      <c r="GA366" s="54"/>
      <c r="GB366" s="54"/>
      <c r="GC366" s="54"/>
      <c r="GD366" s="54"/>
      <c r="GE366" s="54"/>
      <c r="GF366" s="54"/>
      <c r="GG366" s="54"/>
      <c r="GH366" s="54"/>
      <c r="GI366" s="54"/>
      <c r="GJ366" s="54"/>
      <c r="GK366" s="54"/>
      <c r="GL366" s="54"/>
      <c r="GM366" s="54"/>
      <c r="GN366" s="54"/>
      <c r="GO366" s="54"/>
      <c r="GP366" s="54"/>
      <c r="GQ366" s="54"/>
      <c r="GR366" s="54"/>
      <c r="GS366" s="54"/>
      <c r="GT366" s="54"/>
      <c r="GU366" s="54"/>
      <c r="GV366" s="54"/>
      <c r="GW366" s="54"/>
      <c r="GX366" s="54"/>
      <c r="GY366" s="54"/>
      <c r="GZ366" s="54"/>
      <c r="HA366" s="54"/>
      <c r="HB366" s="54"/>
      <c r="HC366" s="54"/>
      <c r="HD366" s="54"/>
      <c r="HE366" s="54"/>
      <c r="HF366" s="54"/>
      <c r="HG366" s="54"/>
      <c r="HH366" s="54"/>
      <c r="HI366" s="54"/>
      <c r="HJ366" s="54"/>
      <c r="HK366" s="54"/>
      <c r="HL366" s="54"/>
      <c r="HM366" s="54"/>
      <c r="HN366" s="54"/>
      <c r="HO366" s="54"/>
      <c r="HP366" s="54"/>
      <c r="HQ366" s="54"/>
      <c r="HR366" s="54"/>
      <c r="HS366" s="54"/>
      <c r="HT366" s="54"/>
      <c r="HU366" s="54"/>
      <c r="HV366" s="54"/>
      <c r="HW366" s="54"/>
      <c r="HX366" s="54"/>
      <c r="HY366" s="54"/>
      <c r="HZ366" s="54"/>
      <c r="IA366" s="54"/>
      <c r="IB366" s="54"/>
      <c r="IC366" s="54"/>
      <c r="ID366" s="54"/>
      <c r="IE366" s="54"/>
      <c r="IF366" s="54"/>
      <c r="IG366" s="54"/>
      <c r="IH366" s="54"/>
      <c r="II366" s="54"/>
      <c r="IJ366" s="54"/>
      <c r="IK366" s="54"/>
      <c r="IL366" s="54"/>
      <c r="IM366" s="54"/>
      <c r="IN366" s="54"/>
      <c r="IO366" s="54"/>
      <c r="IP366" s="54"/>
      <c r="IQ366" s="54"/>
      <c r="IR366" s="54"/>
      <c r="IS366" s="54"/>
      <c r="IT366" s="54"/>
      <c r="IU366" s="54"/>
      <c r="IV366" s="54"/>
      <c r="IW366" s="54"/>
    </row>
    <row r="367" spans="1:257" s="3" customFormat="1" ht="12.4" customHeight="1">
      <c r="A367" s="54" t="s">
        <v>269</v>
      </c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4"/>
      <c r="AV367" s="54"/>
      <c r="AW367" s="54"/>
      <c r="AX367" s="54"/>
      <c r="AY367" s="54"/>
      <c r="AZ367" s="54"/>
      <c r="BA367" s="54"/>
      <c r="BB367" s="54"/>
      <c r="BC367" s="54"/>
      <c r="BD367" s="54"/>
      <c r="BE367" s="54"/>
      <c r="BF367" s="54"/>
      <c r="BG367" s="54"/>
      <c r="BH367" s="54"/>
      <c r="BI367" s="54"/>
      <c r="BJ367" s="54"/>
      <c r="BK367" s="54"/>
      <c r="BL367" s="54"/>
      <c r="BM367" s="54"/>
      <c r="BN367" s="54"/>
      <c r="BO367" s="54"/>
      <c r="BP367" s="54"/>
      <c r="BQ367" s="54"/>
      <c r="BR367" s="54"/>
      <c r="BS367" s="54"/>
      <c r="BT367" s="54"/>
      <c r="BU367" s="54"/>
      <c r="BV367" s="54"/>
      <c r="BW367" s="54"/>
      <c r="BX367" s="54"/>
      <c r="BY367" s="54"/>
      <c r="BZ367" s="54"/>
      <c r="CA367" s="54"/>
      <c r="CB367" s="54"/>
      <c r="CC367" s="54"/>
      <c r="CD367" s="54"/>
      <c r="CE367" s="54"/>
      <c r="CF367" s="54"/>
      <c r="CG367" s="54"/>
      <c r="CH367" s="54"/>
      <c r="CI367" s="54"/>
      <c r="CJ367" s="54"/>
      <c r="CK367" s="54"/>
      <c r="CL367" s="54"/>
      <c r="CM367" s="54"/>
      <c r="CN367" s="54"/>
      <c r="CO367" s="54"/>
      <c r="CP367" s="54"/>
      <c r="CQ367" s="54"/>
      <c r="CR367" s="54"/>
      <c r="CS367" s="54"/>
      <c r="CT367" s="54"/>
      <c r="CU367" s="54"/>
      <c r="CV367" s="54"/>
      <c r="CW367" s="54"/>
      <c r="CX367" s="54"/>
      <c r="CY367" s="54"/>
      <c r="CZ367" s="54"/>
      <c r="DA367" s="54"/>
      <c r="DB367" s="54"/>
      <c r="DC367" s="54"/>
      <c r="DD367" s="54"/>
      <c r="DE367" s="54"/>
      <c r="DF367" s="54"/>
      <c r="DG367" s="54"/>
      <c r="DH367" s="54"/>
      <c r="DI367" s="54"/>
      <c r="DJ367" s="54"/>
      <c r="DK367" s="54"/>
      <c r="DL367" s="54"/>
      <c r="DM367" s="54"/>
      <c r="DN367" s="54"/>
      <c r="DO367" s="54"/>
      <c r="DP367" s="54"/>
      <c r="DQ367" s="54"/>
      <c r="DR367" s="54"/>
      <c r="DS367" s="54"/>
      <c r="DT367" s="54"/>
      <c r="DU367" s="54"/>
      <c r="DV367" s="54"/>
      <c r="DW367" s="54"/>
      <c r="DX367" s="54"/>
      <c r="DY367" s="54"/>
      <c r="DZ367" s="54"/>
      <c r="EA367" s="54"/>
      <c r="EB367" s="54"/>
      <c r="EC367" s="54"/>
      <c r="ED367" s="54"/>
      <c r="EE367" s="54"/>
      <c r="EF367" s="54"/>
      <c r="EG367" s="54"/>
      <c r="EH367" s="54"/>
      <c r="EI367" s="54"/>
      <c r="EJ367" s="54"/>
      <c r="EK367" s="54"/>
      <c r="EL367" s="54"/>
      <c r="EM367" s="54"/>
      <c r="EN367" s="54"/>
      <c r="EO367" s="54"/>
      <c r="EP367" s="54"/>
      <c r="EQ367" s="54"/>
      <c r="ER367" s="54"/>
      <c r="ES367" s="54"/>
      <c r="ET367" s="54"/>
      <c r="EU367" s="54"/>
      <c r="EV367" s="54"/>
      <c r="EW367" s="54"/>
      <c r="EX367" s="54"/>
      <c r="EY367" s="54"/>
      <c r="EZ367" s="54"/>
      <c r="FA367" s="54"/>
      <c r="FB367" s="54"/>
      <c r="FC367" s="54"/>
      <c r="FD367" s="54"/>
      <c r="FE367" s="54"/>
      <c r="FF367" s="54"/>
      <c r="FG367" s="54"/>
      <c r="FH367" s="54"/>
      <c r="FI367" s="54"/>
      <c r="FJ367" s="54"/>
      <c r="FK367" s="54"/>
      <c r="FL367" s="54"/>
      <c r="FM367" s="54"/>
      <c r="FN367" s="54"/>
      <c r="FO367" s="54"/>
      <c r="FP367" s="54"/>
      <c r="FQ367" s="54"/>
      <c r="FR367" s="54"/>
      <c r="FS367" s="54"/>
      <c r="FT367" s="54"/>
      <c r="FU367" s="54"/>
      <c r="FV367" s="54"/>
      <c r="FW367" s="54"/>
      <c r="FX367" s="54"/>
      <c r="FY367" s="54"/>
      <c r="FZ367" s="54"/>
      <c r="GA367" s="54"/>
      <c r="GB367" s="54"/>
      <c r="GC367" s="54"/>
      <c r="GD367" s="54"/>
      <c r="GE367" s="54"/>
      <c r="GF367" s="54"/>
      <c r="GG367" s="54"/>
      <c r="GH367" s="54"/>
      <c r="GI367" s="54"/>
      <c r="GJ367" s="54"/>
      <c r="GK367" s="54"/>
      <c r="GL367" s="54"/>
      <c r="GM367" s="54"/>
      <c r="GN367" s="54"/>
      <c r="GO367" s="54"/>
      <c r="GP367" s="54"/>
      <c r="GQ367" s="54"/>
      <c r="GR367" s="54"/>
      <c r="GS367" s="54"/>
      <c r="GT367" s="54"/>
      <c r="GU367" s="54"/>
      <c r="GV367" s="54"/>
      <c r="GW367" s="54"/>
      <c r="GX367" s="54"/>
      <c r="GY367" s="54"/>
      <c r="GZ367" s="54"/>
      <c r="HA367" s="54"/>
      <c r="HB367" s="54"/>
      <c r="HC367" s="54"/>
      <c r="HD367" s="54"/>
      <c r="HE367" s="54"/>
      <c r="HF367" s="54"/>
      <c r="HG367" s="54"/>
      <c r="HH367" s="54"/>
      <c r="HI367" s="54"/>
      <c r="HJ367" s="54"/>
      <c r="HK367" s="54"/>
      <c r="HL367" s="54"/>
      <c r="HM367" s="54"/>
      <c r="HN367" s="54"/>
      <c r="HO367" s="54"/>
      <c r="HP367" s="54"/>
      <c r="HQ367" s="54"/>
      <c r="HR367" s="54"/>
      <c r="HS367" s="54"/>
      <c r="HT367" s="54"/>
      <c r="HU367" s="54"/>
      <c r="HV367" s="54"/>
      <c r="HW367" s="54"/>
      <c r="HX367" s="54"/>
      <c r="HY367" s="54"/>
      <c r="HZ367" s="54"/>
      <c r="IA367" s="54"/>
      <c r="IB367" s="54"/>
      <c r="IC367" s="54"/>
      <c r="ID367" s="54"/>
      <c r="IE367" s="54"/>
      <c r="IF367" s="54"/>
      <c r="IG367" s="54"/>
      <c r="IH367" s="54"/>
      <c r="II367" s="54"/>
      <c r="IJ367" s="54"/>
      <c r="IK367" s="54"/>
      <c r="IL367" s="54"/>
      <c r="IM367" s="54"/>
      <c r="IN367" s="54"/>
      <c r="IO367" s="54"/>
      <c r="IP367" s="54"/>
      <c r="IQ367" s="54"/>
      <c r="IR367" s="54"/>
      <c r="IS367" s="54"/>
      <c r="IT367" s="54"/>
      <c r="IU367" s="54"/>
      <c r="IV367" s="54"/>
      <c r="IW367" s="54"/>
    </row>
    <row r="368" spans="1:257" ht="11.1" customHeight="1">
      <c r="A368" s="55" t="s">
        <v>53</v>
      </c>
      <c r="B368" s="55"/>
      <c r="O368" s="32"/>
    </row>
    <row r="369" spans="1:257" ht="11.1" customHeight="1">
      <c r="A369" s="57" t="s">
        <v>513</v>
      </c>
      <c r="B369" s="57" t="s">
        <v>421</v>
      </c>
      <c r="C369" s="8" t="s">
        <v>366</v>
      </c>
      <c r="D369" s="9">
        <v>10213</v>
      </c>
      <c r="E369" s="9"/>
      <c r="F369" s="9">
        <f>SUM(D369:E369)</f>
        <v>10213</v>
      </c>
      <c r="G369" s="9">
        <v>5661</v>
      </c>
      <c r="H369" s="9">
        <v>6000</v>
      </c>
      <c r="I369" s="12" t="s">
        <v>395</v>
      </c>
      <c r="O369" s="32"/>
    </row>
    <row r="370" spans="1:257" ht="11.1" customHeight="1">
      <c r="A370" s="57" t="s">
        <v>514</v>
      </c>
      <c r="B370" s="57" t="s">
        <v>515</v>
      </c>
      <c r="C370" s="8" t="s">
        <v>462</v>
      </c>
      <c r="D370" s="9">
        <v>50</v>
      </c>
      <c r="E370" s="9"/>
      <c r="F370" s="9">
        <f t="shared" ref="F370:F371" si="66">SUM(D370:E370)</f>
        <v>50</v>
      </c>
      <c r="G370" s="9">
        <v>43</v>
      </c>
      <c r="H370" s="9">
        <v>50</v>
      </c>
      <c r="I370" s="12" t="s">
        <v>395</v>
      </c>
      <c r="O370" s="32"/>
    </row>
    <row r="371" spans="1:257" ht="11.1" customHeight="1">
      <c r="A371" s="57" t="s">
        <v>516</v>
      </c>
      <c r="B371" s="57" t="s">
        <v>422</v>
      </c>
      <c r="C371" s="8" t="s">
        <v>673</v>
      </c>
      <c r="D371" s="9">
        <v>2464</v>
      </c>
      <c r="E371" s="9"/>
      <c r="F371" s="9">
        <f t="shared" si="66"/>
        <v>2464</v>
      </c>
      <c r="G371" s="9">
        <v>2464</v>
      </c>
      <c r="H371" s="9">
        <v>2263</v>
      </c>
      <c r="I371" s="12" t="s">
        <v>395</v>
      </c>
      <c r="O371" s="32"/>
    </row>
    <row r="372" spans="1:257" s="3" customFormat="1" ht="11.1" customHeight="1">
      <c r="A372" s="58"/>
      <c r="B372" s="58"/>
      <c r="C372" s="13" t="s">
        <v>54</v>
      </c>
      <c r="D372" s="14">
        <f t="shared" ref="D372:F372" si="67">SUM(D369:D371)</f>
        <v>12727</v>
      </c>
      <c r="E372" s="14">
        <f t="shared" si="67"/>
        <v>0</v>
      </c>
      <c r="F372" s="14">
        <f t="shared" si="67"/>
        <v>12727</v>
      </c>
      <c r="G372" s="14">
        <f t="shared" ref="G372:H372" si="68">SUM(G369:G371)</f>
        <v>8168</v>
      </c>
      <c r="H372" s="14">
        <f t="shared" si="68"/>
        <v>8313</v>
      </c>
      <c r="I372" s="6"/>
      <c r="J372" s="3">
        <f>SUM(J369:J371)</f>
        <v>0</v>
      </c>
      <c r="O372" s="32"/>
    </row>
    <row r="373" spans="1:257" s="3" customFormat="1" ht="11.1" customHeight="1">
      <c r="A373" s="55"/>
      <c r="B373" s="55"/>
      <c r="D373" s="6"/>
      <c r="E373" s="6"/>
      <c r="F373" s="6"/>
      <c r="G373" s="6"/>
      <c r="H373" s="6"/>
      <c r="I373" s="6"/>
      <c r="O373" s="32"/>
    </row>
    <row r="374" spans="1:257" s="3" customFormat="1" ht="11.1" customHeight="1">
      <c r="A374" s="55"/>
      <c r="B374" s="55"/>
      <c r="D374" s="6"/>
      <c r="E374" s="6"/>
      <c r="F374" s="6"/>
      <c r="G374" s="6"/>
      <c r="H374" s="6"/>
      <c r="I374" s="6"/>
      <c r="O374" s="32"/>
    </row>
    <row r="375" spans="1:257" s="3" customFormat="1" ht="12.4" customHeight="1">
      <c r="A375" s="54" t="s">
        <v>275</v>
      </c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  <c r="AS375" s="54"/>
      <c r="AT375" s="54"/>
      <c r="AU375" s="54"/>
      <c r="AV375" s="54"/>
      <c r="AW375" s="54"/>
      <c r="AX375" s="54"/>
      <c r="AY375" s="54"/>
      <c r="AZ375" s="54"/>
      <c r="BA375" s="54"/>
      <c r="BB375" s="54"/>
      <c r="BC375" s="54"/>
      <c r="BD375" s="54"/>
      <c r="BE375" s="54"/>
      <c r="BF375" s="54"/>
      <c r="BG375" s="54"/>
      <c r="BH375" s="54"/>
      <c r="BI375" s="54"/>
      <c r="BJ375" s="54"/>
      <c r="BK375" s="54"/>
      <c r="BL375" s="54"/>
      <c r="BM375" s="54"/>
      <c r="BN375" s="54"/>
      <c r="BO375" s="54"/>
      <c r="BP375" s="54"/>
      <c r="BQ375" s="54"/>
      <c r="BR375" s="54"/>
      <c r="BS375" s="54"/>
      <c r="BT375" s="54"/>
      <c r="BU375" s="54"/>
      <c r="BV375" s="54"/>
      <c r="BW375" s="54"/>
      <c r="BX375" s="54"/>
      <c r="BY375" s="54"/>
      <c r="BZ375" s="54"/>
      <c r="CA375" s="54"/>
      <c r="CB375" s="54"/>
      <c r="CC375" s="54"/>
      <c r="CD375" s="54"/>
      <c r="CE375" s="54"/>
      <c r="CF375" s="54"/>
      <c r="CG375" s="54"/>
      <c r="CH375" s="54"/>
      <c r="CI375" s="54"/>
      <c r="CJ375" s="54"/>
      <c r="CK375" s="54"/>
      <c r="CL375" s="54"/>
      <c r="CM375" s="54"/>
      <c r="CN375" s="54"/>
      <c r="CO375" s="54"/>
      <c r="CP375" s="54"/>
      <c r="CQ375" s="54"/>
      <c r="CR375" s="54"/>
      <c r="CS375" s="54"/>
      <c r="CT375" s="54"/>
      <c r="CU375" s="54"/>
      <c r="CV375" s="54"/>
      <c r="CW375" s="54"/>
      <c r="CX375" s="54"/>
      <c r="CY375" s="54"/>
      <c r="CZ375" s="54"/>
      <c r="DA375" s="54"/>
      <c r="DB375" s="54"/>
      <c r="DC375" s="54"/>
      <c r="DD375" s="54"/>
      <c r="DE375" s="54"/>
      <c r="DF375" s="54"/>
      <c r="DG375" s="54"/>
      <c r="DH375" s="54"/>
      <c r="DI375" s="54"/>
      <c r="DJ375" s="54"/>
      <c r="DK375" s="54"/>
      <c r="DL375" s="54"/>
      <c r="DM375" s="54"/>
      <c r="DN375" s="54"/>
      <c r="DO375" s="54"/>
      <c r="DP375" s="54"/>
      <c r="DQ375" s="54"/>
      <c r="DR375" s="54"/>
      <c r="DS375" s="54"/>
      <c r="DT375" s="54"/>
      <c r="DU375" s="54"/>
      <c r="DV375" s="54"/>
      <c r="DW375" s="54"/>
      <c r="DX375" s="54"/>
      <c r="DY375" s="54"/>
      <c r="DZ375" s="54"/>
      <c r="EA375" s="54"/>
      <c r="EB375" s="54"/>
      <c r="EC375" s="54"/>
      <c r="ED375" s="54"/>
      <c r="EE375" s="54"/>
      <c r="EF375" s="54"/>
      <c r="EG375" s="54"/>
      <c r="EH375" s="54"/>
      <c r="EI375" s="54"/>
      <c r="EJ375" s="54"/>
      <c r="EK375" s="54"/>
      <c r="EL375" s="54"/>
      <c r="EM375" s="54"/>
      <c r="EN375" s="54"/>
      <c r="EO375" s="54"/>
      <c r="EP375" s="54"/>
      <c r="EQ375" s="54"/>
      <c r="ER375" s="54"/>
      <c r="ES375" s="54"/>
      <c r="ET375" s="54"/>
      <c r="EU375" s="54"/>
      <c r="EV375" s="54"/>
      <c r="EW375" s="54"/>
      <c r="EX375" s="54"/>
      <c r="EY375" s="54"/>
      <c r="EZ375" s="54"/>
      <c r="FA375" s="54"/>
      <c r="FB375" s="54"/>
      <c r="FC375" s="54"/>
      <c r="FD375" s="54"/>
      <c r="FE375" s="54"/>
      <c r="FF375" s="54"/>
      <c r="FG375" s="54"/>
      <c r="FH375" s="54"/>
      <c r="FI375" s="54"/>
      <c r="FJ375" s="54"/>
      <c r="FK375" s="54"/>
      <c r="FL375" s="54"/>
      <c r="FM375" s="54"/>
      <c r="FN375" s="54"/>
      <c r="FO375" s="54"/>
      <c r="FP375" s="54"/>
      <c r="FQ375" s="54"/>
      <c r="FR375" s="54"/>
      <c r="FS375" s="54"/>
      <c r="FT375" s="54"/>
      <c r="FU375" s="54"/>
      <c r="FV375" s="54"/>
      <c r="FW375" s="54"/>
      <c r="FX375" s="54"/>
      <c r="FY375" s="54"/>
      <c r="FZ375" s="54"/>
      <c r="GA375" s="54"/>
      <c r="GB375" s="54"/>
      <c r="GC375" s="54"/>
      <c r="GD375" s="54"/>
      <c r="GE375" s="54"/>
      <c r="GF375" s="54"/>
      <c r="GG375" s="54"/>
      <c r="GH375" s="54"/>
      <c r="GI375" s="54"/>
      <c r="GJ375" s="54"/>
      <c r="GK375" s="54"/>
      <c r="GL375" s="54"/>
      <c r="GM375" s="54"/>
      <c r="GN375" s="54"/>
      <c r="GO375" s="54"/>
      <c r="GP375" s="54"/>
      <c r="GQ375" s="54"/>
      <c r="GR375" s="54"/>
      <c r="GS375" s="54"/>
      <c r="GT375" s="54"/>
      <c r="GU375" s="54"/>
      <c r="GV375" s="54"/>
      <c r="GW375" s="54"/>
      <c r="GX375" s="54"/>
      <c r="GY375" s="54"/>
      <c r="GZ375" s="54"/>
      <c r="HA375" s="54"/>
      <c r="HB375" s="54"/>
      <c r="HC375" s="54"/>
      <c r="HD375" s="54"/>
      <c r="HE375" s="54"/>
      <c r="HF375" s="54"/>
      <c r="HG375" s="54"/>
      <c r="HH375" s="54"/>
      <c r="HI375" s="54"/>
      <c r="HJ375" s="54"/>
      <c r="HK375" s="54"/>
      <c r="HL375" s="54"/>
      <c r="HM375" s="54"/>
      <c r="HN375" s="54"/>
      <c r="HO375" s="54"/>
      <c r="HP375" s="54"/>
      <c r="HQ375" s="54"/>
      <c r="HR375" s="54"/>
      <c r="HS375" s="54"/>
      <c r="HT375" s="54"/>
      <c r="HU375" s="54"/>
      <c r="HV375" s="54"/>
      <c r="HW375" s="54"/>
      <c r="HX375" s="54"/>
      <c r="HY375" s="54"/>
      <c r="HZ375" s="54"/>
      <c r="IA375" s="54"/>
      <c r="IB375" s="54"/>
      <c r="IC375" s="54"/>
      <c r="ID375" s="54"/>
      <c r="IE375" s="54"/>
      <c r="IF375" s="54"/>
      <c r="IG375" s="54"/>
      <c r="IH375" s="54"/>
      <c r="II375" s="54"/>
      <c r="IJ375" s="54"/>
      <c r="IK375" s="54"/>
      <c r="IL375" s="54"/>
      <c r="IM375" s="54"/>
      <c r="IN375" s="54"/>
      <c r="IO375" s="54"/>
      <c r="IP375" s="54"/>
      <c r="IQ375" s="54"/>
      <c r="IR375" s="54"/>
      <c r="IS375" s="54"/>
      <c r="IT375" s="54"/>
      <c r="IU375" s="54"/>
      <c r="IV375" s="54"/>
      <c r="IW375" s="54"/>
    </row>
    <row r="376" spans="1:257" s="3" customFormat="1" ht="12.4" customHeight="1">
      <c r="A376" s="54" t="s">
        <v>269</v>
      </c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  <c r="AR376" s="54"/>
      <c r="AS376" s="54"/>
      <c r="AT376" s="54"/>
      <c r="AU376" s="54"/>
      <c r="AV376" s="54"/>
      <c r="AW376" s="54"/>
      <c r="AX376" s="54"/>
      <c r="AY376" s="54"/>
      <c r="AZ376" s="54"/>
      <c r="BA376" s="54"/>
      <c r="BB376" s="54"/>
      <c r="BC376" s="54"/>
      <c r="BD376" s="54"/>
      <c r="BE376" s="54"/>
      <c r="BF376" s="54"/>
      <c r="BG376" s="54"/>
      <c r="BH376" s="54"/>
      <c r="BI376" s="54"/>
      <c r="BJ376" s="54"/>
      <c r="BK376" s="54"/>
      <c r="BL376" s="54"/>
      <c r="BM376" s="54"/>
      <c r="BN376" s="54"/>
      <c r="BO376" s="54"/>
      <c r="BP376" s="54"/>
      <c r="BQ376" s="54"/>
      <c r="BR376" s="54"/>
      <c r="BS376" s="54"/>
      <c r="BT376" s="54"/>
      <c r="BU376" s="54"/>
      <c r="BV376" s="54"/>
      <c r="BW376" s="54"/>
      <c r="BX376" s="54"/>
      <c r="BY376" s="54"/>
      <c r="BZ376" s="54"/>
      <c r="CA376" s="54"/>
      <c r="CB376" s="54"/>
      <c r="CC376" s="54"/>
      <c r="CD376" s="54"/>
      <c r="CE376" s="54"/>
      <c r="CF376" s="54"/>
      <c r="CG376" s="54"/>
      <c r="CH376" s="54"/>
      <c r="CI376" s="54"/>
      <c r="CJ376" s="54"/>
      <c r="CK376" s="54"/>
      <c r="CL376" s="54"/>
      <c r="CM376" s="54"/>
      <c r="CN376" s="54"/>
      <c r="CO376" s="54"/>
      <c r="CP376" s="54"/>
      <c r="CQ376" s="54"/>
      <c r="CR376" s="54"/>
      <c r="CS376" s="54"/>
      <c r="CT376" s="54"/>
      <c r="CU376" s="54"/>
      <c r="CV376" s="54"/>
      <c r="CW376" s="54"/>
      <c r="CX376" s="54"/>
      <c r="CY376" s="54"/>
      <c r="CZ376" s="54"/>
      <c r="DA376" s="54"/>
      <c r="DB376" s="54"/>
      <c r="DC376" s="54"/>
      <c r="DD376" s="54"/>
      <c r="DE376" s="54"/>
      <c r="DF376" s="54"/>
      <c r="DG376" s="54"/>
      <c r="DH376" s="54"/>
      <c r="DI376" s="54"/>
      <c r="DJ376" s="54"/>
      <c r="DK376" s="54"/>
      <c r="DL376" s="54"/>
      <c r="DM376" s="54"/>
      <c r="DN376" s="54"/>
      <c r="DO376" s="54"/>
      <c r="DP376" s="54"/>
      <c r="DQ376" s="54"/>
      <c r="DR376" s="54"/>
      <c r="DS376" s="54"/>
      <c r="DT376" s="54"/>
      <c r="DU376" s="54"/>
      <c r="DV376" s="54"/>
      <c r="DW376" s="54"/>
      <c r="DX376" s="54"/>
      <c r="DY376" s="54"/>
      <c r="DZ376" s="54"/>
      <c r="EA376" s="54"/>
      <c r="EB376" s="54"/>
      <c r="EC376" s="54"/>
      <c r="ED376" s="54"/>
      <c r="EE376" s="54"/>
      <c r="EF376" s="54"/>
      <c r="EG376" s="54"/>
      <c r="EH376" s="54"/>
      <c r="EI376" s="54"/>
      <c r="EJ376" s="54"/>
      <c r="EK376" s="54"/>
      <c r="EL376" s="54"/>
      <c r="EM376" s="54"/>
      <c r="EN376" s="54"/>
      <c r="EO376" s="54"/>
      <c r="EP376" s="54"/>
      <c r="EQ376" s="54"/>
      <c r="ER376" s="54"/>
      <c r="ES376" s="54"/>
      <c r="ET376" s="54"/>
      <c r="EU376" s="54"/>
      <c r="EV376" s="54"/>
      <c r="EW376" s="54"/>
      <c r="EX376" s="54"/>
      <c r="EY376" s="54"/>
      <c r="EZ376" s="54"/>
      <c r="FA376" s="54"/>
      <c r="FB376" s="54"/>
      <c r="FC376" s="54"/>
      <c r="FD376" s="54"/>
      <c r="FE376" s="54"/>
      <c r="FF376" s="54"/>
      <c r="FG376" s="54"/>
      <c r="FH376" s="54"/>
      <c r="FI376" s="54"/>
      <c r="FJ376" s="54"/>
      <c r="FK376" s="54"/>
      <c r="FL376" s="54"/>
      <c r="FM376" s="54"/>
      <c r="FN376" s="54"/>
      <c r="FO376" s="54"/>
      <c r="FP376" s="54"/>
      <c r="FQ376" s="54"/>
      <c r="FR376" s="54"/>
      <c r="FS376" s="54"/>
      <c r="FT376" s="54"/>
      <c r="FU376" s="54"/>
      <c r="FV376" s="54"/>
      <c r="FW376" s="54"/>
      <c r="FX376" s="54"/>
      <c r="FY376" s="54"/>
      <c r="FZ376" s="54"/>
      <c r="GA376" s="54"/>
      <c r="GB376" s="54"/>
      <c r="GC376" s="54"/>
      <c r="GD376" s="54"/>
      <c r="GE376" s="54"/>
      <c r="GF376" s="54"/>
      <c r="GG376" s="54"/>
      <c r="GH376" s="54"/>
      <c r="GI376" s="54"/>
      <c r="GJ376" s="54"/>
      <c r="GK376" s="54"/>
      <c r="GL376" s="54"/>
      <c r="GM376" s="54"/>
      <c r="GN376" s="54"/>
      <c r="GO376" s="54"/>
      <c r="GP376" s="54"/>
      <c r="GQ376" s="54"/>
      <c r="GR376" s="54"/>
      <c r="GS376" s="54"/>
      <c r="GT376" s="54"/>
      <c r="GU376" s="54"/>
      <c r="GV376" s="54"/>
      <c r="GW376" s="54"/>
      <c r="GX376" s="54"/>
      <c r="GY376" s="54"/>
      <c r="GZ376" s="54"/>
      <c r="HA376" s="54"/>
      <c r="HB376" s="54"/>
      <c r="HC376" s="54"/>
      <c r="HD376" s="54"/>
      <c r="HE376" s="54"/>
      <c r="HF376" s="54"/>
      <c r="HG376" s="54"/>
      <c r="HH376" s="54"/>
      <c r="HI376" s="54"/>
      <c r="HJ376" s="54"/>
      <c r="HK376" s="54"/>
      <c r="HL376" s="54"/>
      <c r="HM376" s="54"/>
      <c r="HN376" s="54"/>
      <c r="HO376" s="54"/>
      <c r="HP376" s="54"/>
      <c r="HQ376" s="54"/>
      <c r="HR376" s="54"/>
      <c r="HS376" s="54"/>
      <c r="HT376" s="54"/>
      <c r="HU376" s="54"/>
      <c r="HV376" s="54"/>
      <c r="HW376" s="54"/>
      <c r="HX376" s="54"/>
      <c r="HY376" s="54"/>
      <c r="HZ376" s="54"/>
      <c r="IA376" s="54"/>
      <c r="IB376" s="54"/>
      <c r="IC376" s="54"/>
      <c r="ID376" s="54"/>
      <c r="IE376" s="54"/>
      <c r="IF376" s="54"/>
      <c r="IG376" s="54"/>
      <c r="IH376" s="54"/>
      <c r="II376" s="54"/>
      <c r="IJ376" s="54"/>
      <c r="IK376" s="54"/>
      <c r="IL376" s="54"/>
      <c r="IM376" s="54"/>
      <c r="IN376" s="54"/>
      <c r="IO376" s="54"/>
      <c r="IP376" s="54"/>
      <c r="IQ376" s="54"/>
      <c r="IR376" s="54"/>
      <c r="IS376" s="54"/>
      <c r="IT376" s="54"/>
      <c r="IU376" s="54"/>
      <c r="IV376" s="54"/>
      <c r="IW376" s="54"/>
    </row>
    <row r="377" spans="1:257" s="3" customFormat="1" ht="11.1" customHeight="1">
      <c r="A377" s="55" t="s">
        <v>51</v>
      </c>
      <c r="B377" s="55"/>
      <c r="D377" s="6"/>
      <c r="E377" s="6"/>
      <c r="F377" s="6"/>
      <c r="G377" s="6"/>
      <c r="H377" s="6"/>
      <c r="I377" s="6"/>
      <c r="J377" s="3" t="s">
        <v>347</v>
      </c>
      <c r="L377" s="2"/>
      <c r="O377" s="32"/>
    </row>
    <row r="378" spans="1:257" ht="11.1" customHeight="1">
      <c r="A378" s="57" t="s">
        <v>344</v>
      </c>
      <c r="B378" s="57" t="s">
        <v>344</v>
      </c>
      <c r="C378" s="8" t="s">
        <v>102</v>
      </c>
      <c r="D378" s="16">
        <v>43</v>
      </c>
      <c r="E378" s="16"/>
      <c r="F378" s="16">
        <f>SUM(D378:E378)</f>
        <v>43</v>
      </c>
      <c r="G378" s="16">
        <v>43</v>
      </c>
      <c r="H378" s="16">
        <v>41</v>
      </c>
      <c r="I378" s="12" t="s">
        <v>395</v>
      </c>
      <c r="J378" s="12">
        <v>40800</v>
      </c>
      <c r="K378" s="12"/>
      <c r="O378" s="32"/>
    </row>
    <row r="379" spans="1:257" ht="11.1" customHeight="1">
      <c r="A379" s="57" t="s">
        <v>344</v>
      </c>
      <c r="B379" s="57"/>
      <c r="C379" s="7" t="s">
        <v>220</v>
      </c>
      <c r="D379" s="16">
        <v>13457</v>
      </c>
      <c r="E379" s="16"/>
      <c r="F379" s="16">
        <f t="shared" ref="F379:F396" si="69">SUM(D379:E379)</f>
        <v>13457</v>
      </c>
      <c r="G379" s="16">
        <v>13457</v>
      </c>
      <c r="H379" s="16">
        <v>16146</v>
      </c>
      <c r="I379" s="12" t="s">
        <v>395</v>
      </c>
      <c r="J379" s="12">
        <v>16145853</v>
      </c>
      <c r="K379" s="12"/>
      <c r="L379" s="12"/>
      <c r="M379" s="12"/>
      <c r="N379" s="12"/>
      <c r="O379" s="32"/>
    </row>
    <row r="380" spans="1:257" ht="11.1" customHeight="1">
      <c r="A380" s="57" t="s">
        <v>344</v>
      </c>
      <c r="B380" s="57"/>
      <c r="C380" s="8" t="s">
        <v>194</v>
      </c>
      <c r="D380" s="16">
        <v>4939</v>
      </c>
      <c r="E380" s="16"/>
      <c r="F380" s="16">
        <f t="shared" si="69"/>
        <v>4939</v>
      </c>
      <c r="G380" s="16">
        <v>4939</v>
      </c>
      <c r="H380" s="16">
        <v>5582</v>
      </c>
      <c r="I380" s="12" t="s">
        <v>395</v>
      </c>
      <c r="J380" s="12">
        <v>5581800</v>
      </c>
      <c r="K380" s="12"/>
      <c r="O380" s="32"/>
    </row>
    <row r="381" spans="1:257" ht="11.1" customHeight="1">
      <c r="A381" s="57" t="s">
        <v>344</v>
      </c>
      <c r="B381" s="57"/>
      <c r="C381" s="8" t="s">
        <v>195</v>
      </c>
      <c r="D381" s="16">
        <v>10464</v>
      </c>
      <c r="E381" s="16"/>
      <c r="F381" s="16">
        <f t="shared" si="69"/>
        <v>10464</v>
      </c>
      <c r="G381" s="16">
        <v>10464</v>
      </c>
      <c r="H381" s="16">
        <v>10464</v>
      </c>
      <c r="I381" s="12" t="s">
        <v>395</v>
      </c>
      <c r="J381" s="12">
        <v>10464000</v>
      </c>
      <c r="K381" s="12"/>
      <c r="O381" s="32"/>
    </row>
    <row r="382" spans="1:257" ht="11.1" customHeight="1">
      <c r="A382" s="57" t="s">
        <v>344</v>
      </c>
      <c r="B382" s="57"/>
      <c r="C382" s="8" t="s">
        <v>196</v>
      </c>
      <c r="D382" s="16">
        <v>886</v>
      </c>
      <c r="E382" s="16"/>
      <c r="F382" s="16">
        <f t="shared" si="69"/>
        <v>886</v>
      </c>
      <c r="G382" s="16">
        <v>886</v>
      </c>
      <c r="H382" s="16">
        <v>100</v>
      </c>
      <c r="I382" s="12" t="s">
        <v>395</v>
      </c>
      <c r="J382" s="12">
        <v>100000</v>
      </c>
      <c r="K382" s="12"/>
      <c r="O382" s="32"/>
    </row>
    <row r="383" spans="1:257" ht="11.1" customHeight="1">
      <c r="A383" s="57" t="s">
        <v>344</v>
      </c>
      <c r="B383" s="57"/>
      <c r="C383" s="8" t="s">
        <v>197</v>
      </c>
      <c r="D383" s="16">
        <v>4177</v>
      </c>
      <c r="E383" s="16"/>
      <c r="F383" s="16">
        <f t="shared" si="69"/>
        <v>4177</v>
      </c>
      <c r="G383" s="16">
        <v>4177</v>
      </c>
      <c r="H383" s="16">
        <v>4174</v>
      </c>
      <c r="I383" s="12" t="s">
        <v>395</v>
      </c>
      <c r="J383" s="12">
        <v>4174530</v>
      </c>
      <c r="K383" s="12"/>
      <c r="O383" s="32"/>
    </row>
    <row r="384" spans="1:257" ht="11.1" customHeight="1">
      <c r="A384" s="57" t="s">
        <v>344</v>
      </c>
      <c r="B384" s="57"/>
      <c r="C384" s="8" t="s">
        <v>303</v>
      </c>
      <c r="D384" s="16">
        <v>6000</v>
      </c>
      <c r="E384" s="16"/>
      <c r="F384" s="16">
        <f t="shared" si="69"/>
        <v>6000</v>
      </c>
      <c r="G384" s="16">
        <v>6000</v>
      </c>
      <c r="H384" s="16">
        <v>7000</v>
      </c>
      <c r="I384" s="12" t="s">
        <v>395</v>
      </c>
      <c r="J384" s="12">
        <v>7000000</v>
      </c>
      <c r="K384" s="12"/>
      <c r="O384" s="12"/>
    </row>
    <row r="385" spans="1:15" ht="11.1" customHeight="1">
      <c r="A385" s="57" t="s">
        <v>344</v>
      </c>
      <c r="B385" s="57"/>
      <c r="C385" s="8" t="s">
        <v>304</v>
      </c>
      <c r="D385" s="16">
        <v>10140</v>
      </c>
      <c r="E385" s="16"/>
      <c r="F385" s="16">
        <f t="shared" si="69"/>
        <v>10140</v>
      </c>
      <c r="G385" s="16">
        <v>10140</v>
      </c>
      <c r="H385" s="16">
        <v>0</v>
      </c>
      <c r="I385" s="12" t="s">
        <v>395</v>
      </c>
      <c r="J385" s="12">
        <v>0</v>
      </c>
      <c r="K385" s="12"/>
      <c r="O385" s="32"/>
    </row>
    <row r="386" spans="1:15" ht="11.1" customHeight="1">
      <c r="A386" s="57" t="s">
        <v>344</v>
      </c>
      <c r="B386" s="57"/>
      <c r="C386" s="9" t="s">
        <v>451</v>
      </c>
      <c r="D386" s="16">
        <v>1121</v>
      </c>
      <c r="E386" s="16"/>
      <c r="F386" s="16">
        <f t="shared" si="69"/>
        <v>1121</v>
      </c>
      <c r="G386" s="16">
        <v>1121</v>
      </c>
      <c r="H386" s="16">
        <v>1025</v>
      </c>
      <c r="I386" s="12" t="s">
        <v>395</v>
      </c>
      <c r="J386" s="12">
        <v>1024800</v>
      </c>
      <c r="K386" s="12"/>
      <c r="O386" s="32"/>
    </row>
    <row r="387" spans="1:15" ht="11.1" customHeight="1">
      <c r="A387" s="57" t="s">
        <v>344</v>
      </c>
      <c r="B387" s="57"/>
      <c r="C387" s="9" t="s">
        <v>633</v>
      </c>
      <c r="D387" s="16"/>
      <c r="E387" s="16">
        <v>1254</v>
      </c>
      <c r="F387" s="16">
        <f t="shared" si="69"/>
        <v>1254</v>
      </c>
      <c r="G387" s="16">
        <v>1254</v>
      </c>
      <c r="H387" s="16">
        <v>0</v>
      </c>
      <c r="I387" s="12" t="s">
        <v>395</v>
      </c>
      <c r="J387" s="12"/>
      <c r="K387" s="12"/>
      <c r="O387" s="32"/>
    </row>
    <row r="388" spans="1:15" ht="11.1" customHeight="1">
      <c r="A388" s="57" t="s">
        <v>423</v>
      </c>
      <c r="B388" s="57" t="s">
        <v>423</v>
      </c>
      <c r="C388" s="8" t="s">
        <v>245</v>
      </c>
      <c r="D388" s="16">
        <v>8389</v>
      </c>
      <c r="E388" s="16"/>
      <c r="F388" s="16">
        <f t="shared" si="69"/>
        <v>8389</v>
      </c>
      <c r="G388" s="16">
        <v>8389</v>
      </c>
      <c r="H388" s="16">
        <v>10085</v>
      </c>
      <c r="I388" s="12" t="s">
        <v>395</v>
      </c>
      <c r="J388" s="12">
        <v>10085015</v>
      </c>
      <c r="K388" s="12"/>
      <c r="O388" s="32"/>
    </row>
    <row r="389" spans="1:15" ht="11.1" customHeight="1">
      <c r="A389" s="57" t="s">
        <v>423</v>
      </c>
      <c r="B389" s="57"/>
      <c r="C389" s="9" t="s">
        <v>341</v>
      </c>
      <c r="D389" s="16">
        <v>175</v>
      </c>
      <c r="E389" s="16">
        <v>-34</v>
      </c>
      <c r="F389" s="16">
        <f t="shared" si="69"/>
        <v>141</v>
      </c>
      <c r="G389" s="16">
        <v>109</v>
      </c>
      <c r="H389" s="16">
        <v>146</v>
      </c>
      <c r="I389" s="12" t="s">
        <v>395</v>
      </c>
      <c r="J389" s="12">
        <v>145920</v>
      </c>
      <c r="K389" s="12"/>
      <c r="O389" s="32"/>
    </row>
    <row r="390" spans="1:15" ht="11.1" customHeight="1">
      <c r="A390" s="57" t="s">
        <v>424</v>
      </c>
      <c r="B390" s="57" t="s">
        <v>424</v>
      </c>
      <c r="C390" s="9" t="s">
        <v>198</v>
      </c>
      <c r="D390" s="16">
        <v>1800</v>
      </c>
      <c r="E390" s="16"/>
      <c r="F390" s="16">
        <f t="shared" si="69"/>
        <v>1800</v>
      </c>
      <c r="G390" s="16">
        <v>1800</v>
      </c>
      <c r="H390" s="16">
        <v>1800</v>
      </c>
      <c r="I390" s="12" t="s">
        <v>395</v>
      </c>
      <c r="J390" s="12">
        <v>1800000</v>
      </c>
      <c r="K390" s="12"/>
      <c r="O390" s="32"/>
    </row>
    <row r="391" spans="1:15" ht="11.1" customHeight="1">
      <c r="A391" s="57" t="s">
        <v>424</v>
      </c>
      <c r="B391" s="57"/>
      <c r="C391" s="9" t="s">
        <v>393</v>
      </c>
      <c r="D391" s="16">
        <v>0</v>
      </c>
      <c r="E391" s="16">
        <v>399</v>
      </c>
      <c r="F391" s="16">
        <f t="shared" si="69"/>
        <v>399</v>
      </c>
      <c r="G391" s="16">
        <v>396</v>
      </c>
      <c r="H391" s="16">
        <v>0</v>
      </c>
      <c r="I391" s="12" t="s">
        <v>395</v>
      </c>
      <c r="J391" s="12">
        <v>0</v>
      </c>
      <c r="K391" s="12"/>
      <c r="O391" s="32"/>
    </row>
    <row r="392" spans="1:15" ht="11.1" customHeight="1">
      <c r="A392" s="57" t="s">
        <v>424</v>
      </c>
      <c r="B392" s="57"/>
      <c r="C392" s="9" t="s">
        <v>463</v>
      </c>
      <c r="D392" s="16">
        <v>0</v>
      </c>
      <c r="E392" s="16"/>
      <c r="F392" s="16">
        <f t="shared" si="69"/>
        <v>0</v>
      </c>
      <c r="G392" s="16"/>
      <c r="H392" s="16">
        <v>0</v>
      </c>
      <c r="I392" s="12" t="s">
        <v>395</v>
      </c>
      <c r="J392" s="12"/>
      <c r="K392" s="12"/>
      <c r="O392" s="32"/>
    </row>
    <row r="393" spans="1:15" ht="11.1" customHeight="1">
      <c r="A393" s="57" t="s">
        <v>369</v>
      </c>
      <c r="B393" s="57"/>
      <c r="C393" s="9" t="s">
        <v>635</v>
      </c>
      <c r="D393" s="16"/>
      <c r="E393" s="16">
        <v>1577</v>
      </c>
      <c r="F393" s="16">
        <f t="shared" si="69"/>
        <v>1577</v>
      </c>
      <c r="G393" s="16">
        <v>1577</v>
      </c>
      <c r="H393" s="16">
        <v>0</v>
      </c>
      <c r="I393" s="12" t="s">
        <v>395</v>
      </c>
      <c r="J393" s="12"/>
      <c r="K393" s="12"/>
      <c r="O393" s="32"/>
    </row>
    <row r="394" spans="1:15" ht="11.1" customHeight="1">
      <c r="A394" s="57" t="s">
        <v>369</v>
      </c>
      <c r="B394" s="57" t="s">
        <v>369</v>
      </c>
      <c r="C394" s="9" t="s">
        <v>370</v>
      </c>
      <c r="D394" s="16">
        <v>0</v>
      </c>
      <c r="E394" s="16">
        <v>12567</v>
      </c>
      <c r="F394" s="16">
        <f t="shared" si="69"/>
        <v>12567</v>
      </c>
      <c r="G394" s="16">
        <v>12567</v>
      </c>
      <c r="H394" s="16">
        <v>0</v>
      </c>
      <c r="I394" s="12" t="s">
        <v>395</v>
      </c>
      <c r="J394" s="12"/>
      <c r="K394" s="12"/>
      <c r="O394" s="32"/>
    </row>
    <row r="395" spans="1:15" ht="11.1" customHeight="1">
      <c r="A395" s="57" t="s">
        <v>517</v>
      </c>
      <c r="B395" s="57" t="s">
        <v>517</v>
      </c>
      <c r="C395" s="9" t="s">
        <v>465</v>
      </c>
      <c r="D395" s="9">
        <v>0</v>
      </c>
      <c r="E395" s="9"/>
      <c r="F395" s="16">
        <f t="shared" si="69"/>
        <v>0</v>
      </c>
      <c r="G395" s="9"/>
      <c r="H395" s="16">
        <v>0</v>
      </c>
      <c r="I395" s="12" t="s">
        <v>395</v>
      </c>
      <c r="J395" s="12"/>
      <c r="K395" s="12"/>
      <c r="O395" s="32"/>
    </row>
    <row r="396" spans="1:15" ht="11.1" customHeight="1">
      <c r="A396" s="57" t="s">
        <v>556</v>
      </c>
      <c r="B396" s="57" t="s">
        <v>556</v>
      </c>
      <c r="C396" s="9" t="s">
        <v>665</v>
      </c>
      <c r="D396" s="9">
        <v>0</v>
      </c>
      <c r="E396" s="9"/>
      <c r="F396" s="16">
        <f t="shared" si="69"/>
        <v>0</v>
      </c>
      <c r="G396" s="9">
        <v>2263</v>
      </c>
      <c r="H396" s="16">
        <v>0</v>
      </c>
      <c r="J396" s="12"/>
      <c r="K396" s="12"/>
      <c r="O396" s="32"/>
    </row>
    <row r="397" spans="1:15" s="3" customFormat="1" ht="11.1" customHeight="1">
      <c r="A397" s="14"/>
      <c r="B397" s="14"/>
      <c r="C397" s="14" t="s">
        <v>63</v>
      </c>
      <c r="D397" s="14">
        <f t="shared" ref="D397:F397" si="70">SUM(D378:D396)</f>
        <v>61591</v>
      </c>
      <c r="E397" s="14">
        <f t="shared" si="70"/>
        <v>15763</v>
      </c>
      <c r="F397" s="14">
        <f t="shared" si="70"/>
        <v>77354</v>
      </c>
      <c r="G397" s="14">
        <f>SUM(G378:G396)</f>
        <v>79582</v>
      </c>
      <c r="H397" s="14">
        <f>SUM(H378:H396)</f>
        <v>56563</v>
      </c>
      <c r="I397" s="114"/>
      <c r="J397" s="14">
        <f>SUM(J378:J394)</f>
        <v>56562718</v>
      </c>
      <c r="K397" s="6"/>
      <c r="O397" s="32"/>
    </row>
    <row r="398" spans="1:15" s="3" customFormat="1" ht="11.1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O398" s="32"/>
    </row>
    <row r="399" spans="1:15" s="3" customFormat="1" ht="11.1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O399" s="32"/>
    </row>
    <row r="400" spans="1:15" s="18" customFormat="1" ht="11.85" customHeight="1">
      <c r="A400" s="72" t="s">
        <v>488</v>
      </c>
      <c r="B400" s="72"/>
      <c r="C400" s="1"/>
      <c r="D400" s="19"/>
      <c r="E400" s="19"/>
      <c r="F400" s="19"/>
      <c r="G400" s="19"/>
      <c r="H400" s="19"/>
      <c r="I400" s="19"/>
      <c r="L400" s="10"/>
      <c r="O400" s="32"/>
    </row>
    <row r="401" spans="1:257" s="18" customFormat="1" ht="11.85" customHeight="1">
      <c r="A401" s="54" t="s">
        <v>269</v>
      </c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  <c r="AR401" s="54"/>
      <c r="AS401" s="54"/>
      <c r="AT401" s="54"/>
      <c r="AU401" s="54"/>
      <c r="AV401" s="54"/>
      <c r="AW401" s="54"/>
      <c r="AX401" s="54"/>
      <c r="AY401" s="54"/>
      <c r="AZ401" s="54"/>
      <c r="BA401" s="54"/>
      <c r="BB401" s="54"/>
      <c r="BC401" s="54"/>
      <c r="BD401" s="54"/>
      <c r="BE401" s="54"/>
      <c r="BF401" s="54"/>
      <c r="BG401" s="54"/>
      <c r="BH401" s="54"/>
      <c r="BI401" s="54"/>
      <c r="BJ401" s="54"/>
      <c r="BK401" s="54"/>
      <c r="BL401" s="54"/>
      <c r="BM401" s="54"/>
      <c r="BN401" s="54"/>
      <c r="BO401" s="54"/>
      <c r="BP401" s="54"/>
      <c r="BQ401" s="54"/>
      <c r="BR401" s="54"/>
      <c r="BS401" s="54"/>
      <c r="BT401" s="54"/>
      <c r="BU401" s="54"/>
      <c r="BV401" s="54"/>
      <c r="BW401" s="54"/>
      <c r="BX401" s="54"/>
      <c r="BY401" s="54"/>
      <c r="BZ401" s="54"/>
      <c r="CA401" s="54"/>
      <c r="CB401" s="54"/>
      <c r="CC401" s="54"/>
      <c r="CD401" s="54"/>
      <c r="CE401" s="54"/>
      <c r="CF401" s="54"/>
      <c r="CG401" s="54"/>
      <c r="CH401" s="54"/>
      <c r="CI401" s="54"/>
      <c r="CJ401" s="54"/>
      <c r="CK401" s="54"/>
      <c r="CL401" s="54"/>
      <c r="CM401" s="54"/>
      <c r="CN401" s="54"/>
      <c r="CO401" s="54"/>
      <c r="CP401" s="54"/>
      <c r="CQ401" s="54"/>
      <c r="CR401" s="54"/>
      <c r="CS401" s="54"/>
      <c r="CT401" s="54"/>
      <c r="CU401" s="54"/>
      <c r="CV401" s="54"/>
      <c r="CW401" s="54"/>
      <c r="CX401" s="54"/>
      <c r="CY401" s="54"/>
      <c r="CZ401" s="54"/>
      <c r="DA401" s="54"/>
      <c r="DB401" s="54"/>
      <c r="DC401" s="54"/>
      <c r="DD401" s="54"/>
      <c r="DE401" s="54"/>
      <c r="DF401" s="54"/>
      <c r="DG401" s="54"/>
      <c r="DH401" s="54"/>
      <c r="DI401" s="54"/>
      <c r="DJ401" s="54"/>
      <c r="DK401" s="54"/>
      <c r="DL401" s="54"/>
      <c r="DM401" s="54"/>
      <c r="DN401" s="54"/>
      <c r="DO401" s="54"/>
      <c r="DP401" s="54"/>
      <c r="DQ401" s="54"/>
      <c r="DR401" s="54"/>
      <c r="DS401" s="54"/>
      <c r="DT401" s="54"/>
      <c r="DU401" s="54"/>
      <c r="DV401" s="54"/>
      <c r="DW401" s="54"/>
      <c r="DX401" s="54"/>
      <c r="DY401" s="54"/>
      <c r="DZ401" s="54"/>
      <c r="EA401" s="54"/>
      <c r="EB401" s="54"/>
      <c r="EC401" s="54"/>
      <c r="ED401" s="54"/>
      <c r="EE401" s="54"/>
      <c r="EF401" s="54"/>
      <c r="EG401" s="54"/>
      <c r="EH401" s="54"/>
      <c r="EI401" s="54"/>
      <c r="EJ401" s="54"/>
      <c r="EK401" s="54"/>
      <c r="EL401" s="54"/>
      <c r="EM401" s="54"/>
      <c r="EN401" s="54"/>
      <c r="EO401" s="54"/>
      <c r="EP401" s="54"/>
      <c r="EQ401" s="54"/>
      <c r="ER401" s="54"/>
      <c r="ES401" s="54"/>
      <c r="ET401" s="54"/>
      <c r="EU401" s="54"/>
      <c r="EV401" s="54"/>
      <c r="EW401" s="54"/>
      <c r="EX401" s="54"/>
      <c r="EY401" s="54"/>
      <c r="EZ401" s="54"/>
      <c r="FA401" s="54"/>
      <c r="FB401" s="54"/>
      <c r="FC401" s="54"/>
      <c r="FD401" s="54"/>
      <c r="FE401" s="54"/>
      <c r="FF401" s="54"/>
      <c r="FG401" s="54"/>
      <c r="FH401" s="54"/>
      <c r="FI401" s="54"/>
      <c r="FJ401" s="54"/>
      <c r="FK401" s="54"/>
      <c r="FL401" s="54"/>
      <c r="FM401" s="54"/>
      <c r="FN401" s="54"/>
      <c r="FO401" s="54"/>
      <c r="FP401" s="54"/>
      <c r="FQ401" s="54"/>
      <c r="FR401" s="54"/>
      <c r="FS401" s="54"/>
      <c r="FT401" s="54"/>
      <c r="FU401" s="54"/>
      <c r="FV401" s="54"/>
      <c r="FW401" s="54"/>
      <c r="FX401" s="54"/>
      <c r="FY401" s="54"/>
      <c r="FZ401" s="54"/>
      <c r="GA401" s="54"/>
      <c r="GB401" s="54"/>
      <c r="GC401" s="54"/>
      <c r="GD401" s="54"/>
      <c r="GE401" s="54"/>
      <c r="GF401" s="54"/>
      <c r="GG401" s="54"/>
      <c r="GH401" s="54"/>
      <c r="GI401" s="54"/>
      <c r="GJ401" s="54"/>
      <c r="GK401" s="54"/>
      <c r="GL401" s="54"/>
      <c r="GM401" s="54"/>
      <c r="GN401" s="54"/>
      <c r="GO401" s="54"/>
      <c r="GP401" s="54"/>
      <c r="GQ401" s="54"/>
      <c r="GR401" s="54"/>
      <c r="GS401" s="54"/>
      <c r="GT401" s="54"/>
      <c r="GU401" s="54"/>
      <c r="GV401" s="54"/>
      <c r="GW401" s="54"/>
      <c r="GX401" s="54"/>
      <c r="GY401" s="54"/>
      <c r="GZ401" s="54"/>
      <c r="HA401" s="54"/>
      <c r="HB401" s="54"/>
      <c r="HC401" s="54"/>
      <c r="HD401" s="54"/>
      <c r="HE401" s="54"/>
      <c r="HF401" s="54"/>
      <c r="HG401" s="54"/>
      <c r="HH401" s="54"/>
      <c r="HI401" s="54"/>
      <c r="HJ401" s="54"/>
      <c r="HK401" s="54"/>
      <c r="HL401" s="54"/>
      <c r="HM401" s="54"/>
      <c r="HN401" s="54"/>
      <c r="HO401" s="54"/>
      <c r="HP401" s="54"/>
      <c r="HQ401" s="54"/>
      <c r="HR401" s="54"/>
      <c r="HS401" s="54"/>
      <c r="HT401" s="54"/>
      <c r="HU401" s="54"/>
      <c r="HV401" s="54"/>
      <c r="HW401" s="54"/>
      <c r="HX401" s="54"/>
      <c r="HY401" s="54"/>
      <c r="HZ401" s="54"/>
      <c r="IA401" s="54"/>
      <c r="IB401" s="54"/>
      <c r="IC401" s="54"/>
      <c r="ID401" s="54"/>
      <c r="IE401" s="54"/>
      <c r="IF401" s="54"/>
      <c r="IG401" s="54"/>
      <c r="IH401" s="54"/>
      <c r="II401" s="54"/>
      <c r="IJ401" s="54"/>
      <c r="IK401" s="54"/>
      <c r="IL401" s="54"/>
      <c r="IM401" s="54"/>
      <c r="IN401" s="54"/>
      <c r="IO401" s="54"/>
      <c r="IP401" s="54"/>
      <c r="IQ401" s="54"/>
      <c r="IR401" s="54"/>
      <c r="IS401" s="54"/>
      <c r="IT401" s="54"/>
      <c r="IU401" s="54"/>
      <c r="IV401" s="54"/>
      <c r="IW401" s="54"/>
    </row>
    <row r="402" spans="1:257" s="18" customFormat="1">
      <c r="A402" s="65" t="s">
        <v>51</v>
      </c>
      <c r="B402" s="65"/>
      <c r="D402" s="19"/>
      <c r="E402" s="19"/>
      <c r="F402" s="19"/>
      <c r="G402" s="19"/>
      <c r="H402" s="19"/>
      <c r="I402" s="19"/>
      <c r="J402" s="21"/>
    </row>
    <row r="403" spans="1:257" ht="11.1" customHeight="1">
      <c r="A403" s="57" t="s">
        <v>518</v>
      </c>
      <c r="B403" s="57" t="s">
        <v>405</v>
      </c>
      <c r="C403" s="9" t="s">
        <v>393</v>
      </c>
      <c r="D403" s="16">
        <v>399</v>
      </c>
      <c r="E403" s="16">
        <v>-399</v>
      </c>
      <c r="F403" s="16">
        <f>SUM(D403:E403)</f>
        <v>0</v>
      </c>
      <c r="G403" s="16"/>
      <c r="H403" s="16">
        <v>408</v>
      </c>
      <c r="I403" s="12" t="s">
        <v>395</v>
      </c>
      <c r="J403" s="12"/>
      <c r="K403" s="12"/>
      <c r="O403" s="32"/>
    </row>
    <row r="404" spans="1:257" s="3" customFormat="1">
      <c r="A404" s="58"/>
      <c r="B404" s="58"/>
      <c r="C404" s="13" t="s">
        <v>52</v>
      </c>
      <c r="D404" s="14">
        <f t="shared" ref="D404:F404" si="71">SUM(D403:D403)</f>
        <v>399</v>
      </c>
      <c r="E404" s="14">
        <f t="shared" si="71"/>
        <v>-399</v>
      </c>
      <c r="F404" s="14">
        <f t="shared" si="71"/>
        <v>0</v>
      </c>
      <c r="G404" s="14">
        <f t="shared" ref="G404:H404" si="72">SUM(G403:G403)</f>
        <v>0</v>
      </c>
      <c r="H404" s="14">
        <f t="shared" si="72"/>
        <v>408</v>
      </c>
      <c r="I404" s="6"/>
      <c r="J404" s="4"/>
    </row>
    <row r="405" spans="1:257" s="3" customFormat="1" ht="11.1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O405" s="32"/>
    </row>
    <row r="406" spans="1:257" s="3" customFormat="1" ht="11.1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O406" s="32"/>
    </row>
    <row r="407" spans="1:257" s="3" customFormat="1" ht="12.4" customHeight="1">
      <c r="A407" s="54" t="s">
        <v>464</v>
      </c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  <c r="AR407" s="54"/>
      <c r="AS407" s="54"/>
      <c r="AT407" s="54"/>
      <c r="AU407" s="54"/>
      <c r="AV407" s="54"/>
      <c r="AW407" s="54"/>
      <c r="AX407" s="54"/>
      <c r="AY407" s="54"/>
      <c r="AZ407" s="54"/>
      <c r="BA407" s="54"/>
      <c r="BB407" s="54"/>
      <c r="BC407" s="54"/>
      <c r="BD407" s="54"/>
      <c r="BE407" s="54"/>
      <c r="BF407" s="54"/>
      <c r="BG407" s="54"/>
      <c r="BH407" s="54"/>
      <c r="BI407" s="54"/>
      <c r="BJ407" s="54"/>
      <c r="BK407" s="54"/>
      <c r="BL407" s="54"/>
      <c r="BM407" s="54"/>
      <c r="BN407" s="54"/>
      <c r="BO407" s="54"/>
      <c r="BP407" s="54"/>
      <c r="BQ407" s="54"/>
      <c r="BR407" s="54"/>
      <c r="BS407" s="54"/>
      <c r="BT407" s="54"/>
      <c r="BU407" s="54"/>
      <c r="BV407" s="54"/>
      <c r="BW407" s="54"/>
      <c r="BX407" s="54"/>
      <c r="BY407" s="54"/>
      <c r="BZ407" s="54"/>
      <c r="CA407" s="54"/>
      <c r="CB407" s="54"/>
      <c r="CC407" s="54"/>
      <c r="CD407" s="54"/>
      <c r="CE407" s="54"/>
      <c r="CF407" s="54"/>
      <c r="CG407" s="54"/>
      <c r="CH407" s="54"/>
      <c r="CI407" s="54"/>
      <c r="CJ407" s="54"/>
      <c r="CK407" s="54"/>
      <c r="CL407" s="54"/>
      <c r="CM407" s="54"/>
      <c r="CN407" s="54"/>
      <c r="CO407" s="54"/>
      <c r="CP407" s="54"/>
      <c r="CQ407" s="54"/>
      <c r="CR407" s="54"/>
      <c r="CS407" s="54"/>
      <c r="CT407" s="54"/>
      <c r="CU407" s="54"/>
      <c r="CV407" s="54"/>
      <c r="CW407" s="54"/>
      <c r="CX407" s="54"/>
      <c r="CY407" s="54"/>
      <c r="CZ407" s="54"/>
      <c r="DA407" s="54"/>
      <c r="DB407" s="54"/>
      <c r="DC407" s="54"/>
      <c r="DD407" s="54"/>
      <c r="DE407" s="54"/>
      <c r="DF407" s="54"/>
      <c r="DG407" s="54"/>
      <c r="DH407" s="54"/>
      <c r="DI407" s="54"/>
      <c r="DJ407" s="54"/>
      <c r="DK407" s="54"/>
      <c r="DL407" s="54"/>
      <c r="DM407" s="54"/>
      <c r="DN407" s="54"/>
      <c r="DO407" s="54"/>
      <c r="DP407" s="54"/>
      <c r="DQ407" s="54"/>
      <c r="DR407" s="54"/>
      <c r="DS407" s="54"/>
      <c r="DT407" s="54"/>
      <c r="DU407" s="54"/>
      <c r="DV407" s="54"/>
      <c r="DW407" s="54"/>
      <c r="DX407" s="54"/>
      <c r="DY407" s="54"/>
      <c r="DZ407" s="54"/>
      <c r="EA407" s="54"/>
      <c r="EB407" s="54"/>
      <c r="EC407" s="54"/>
      <c r="ED407" s="54"/>
      <c r="EE407" s="54"/>
      <c r="EF407" s="54"/>
      <c r="EG407" s="54"/>
      <c r="EH407" s="54"/>
      <c r="EI407" s="54"/>
      <c r="EJ407" s="54"/>
      <c r="EK407" s="54"/>
      <c r="EL407" s="54"/>
      <c r="EM407" s="54"/>
      <c r="EN407" s="54"/>
      <c r="EO407" s="54"/>
      <c r="EP407" s="54"/>
      <c r="EQ407" s="54"/>
      <c r="ER407" s="54"/>
      <c r="ES407" s="54"/>
      <c r="ET407" s="54"/>
      <c r="EU407" s="54"/>
      <c r="EV407" s="54"/>
      <c r="EW407" s="54"/>
      <c r="EX407" s="54"/>
      <c r="EY407" s="54"/>
      <c r="EZ407" s="54"/>
      <c r="FA407" s="54"/>
      <c r="FB407" s="54"/>
      <c r="FC407" s="54"/>
      <c r="FD407" s="54"/>
      <c r="FE407" s="54"/>
      <c r="FF407" s="54"/>
      <c r="FG407" s="54"/>
      <c r="FH407" s="54"/>
      <c r="FI407" s="54"/>
      <c r="FJ407" s="54"/>
      <c r="FK407" s="54"/>
      <c r="FL407" s="54"/>
      <c r="FM407" s="54"/>
      <c r="FN407" s="54"/>
      <c r="FO407" s="54"/>
      <c r="FP407" s="54"/>
      <c r="FQ407" s="54"/>
      <c r="FR407" s="54"/>
      <c r="FS407" s="54"/>
      <c r="FT407" s="54"/>
      <c r="FU407" s="54"/>
      <c r="FV407" s="54"/>
      <c r="FW407" s="54"/>
      <c r="FX407" s="54"/>
      <c r="FY407" s="54"/>
      <c r="FZ407" s="54"/>
      <c r="GA407" s="54"/>
      <c r="GB407" s="54"/>
      <c r="GC407" s="54"/>
      <c r="GD407" s="54"/>
      <c r="GE407" s="54"/>
      <c r="GF407" s="54"/>
      <c r="GG407" s="54"/>
      <c r="GH407" s="54"/>
      <c r="GI407" s="54"/>
      <c r="GJ407" s="54"/>
      <c r="GK407" s="54"/>
      <c r="GL407" s="54"/>
      <c r="GM407" s="54"/>
      <c r="GN407" s="54"/>
      <c r="GO407" s="54"/>
      <c r="GP407" s="54"/>
      <c r="GQ407" s="54"/>
      <c r="GR407" s="54"/>
      <c r="GS407" s="54"/>
      <c r="GT407" s="54"/>
      <c r="GU407" s="54"/>
      <c r="GV407" s="54"/>
      <c r="GW407" s="54"/>
      <c r="GX407" s="54"/>
      <c r="GY407" s="54"/>
      <c r="GZ407" s="54"/>
      <c r="HA407" s="54"/>
      <c r="HB407" s="54"/>
      <c r="HC407" s="54"/>
      <c r="HD407" s="54"/>
      <c r="HE407" s="54"/>
      <c r="HF407" s="54"/>
      <c r="HG407" s="54"/>
      <c r="HH407" s="54"/>
      <c r="HI407" s="54"/>
      <c r="HJ407" s="54"/>
      <c r="HK407" s="54"/>
      <c r="HL407" s="54"/>
      <c r="HM407" s="54"/>
      <c r="HN407" s="54"/>
      <c r="HO407" s="54"/>
      <c r="HP407" s="54"/>
      <c r="HQ407" s="54"/>
      <c r="HR407" s="54"/>
      <c r="HS407" s="54"/>
      <c r="HT407" s="54"/>
      <c r="HU407" s="54"/>
      <c r="HV407" s="54"/>
      <c r="HW407" s="54"/>
      <c r="HX407" s="54"/>
      <c r="HY407" s="54"/>
      <c r="HZ407" s="54"/>
      <c r="IA407" s="54"/>
      <c r="IB407" s="54"/>
      <c r="IC407" s="54"/>
      <c r="ID407" s="54"/>
      <c r="IE407" s="54"/>
      <c r="IF407" s="54"/>
      <c r="IG407" s="54"/>
      <c r="IH407" s="54"/>
      <c r="II407" s="54"/>
      <c r="IJ407" s="54"/>
      <c r="IK407" s="54"/>
      <c r="IL407" s="54"/>
      <c r="IM407" s="54"/>
      <c r="IN407" s="54"/>
      <c r="IO407" s="54"/>
      <c r="IP407" s="54"/>
      <c r="IQ407" s="54"/>
      <c r="IR407" s="54"/>
      <c r="IS407" s="54"/>
      <c r="IT407" s="54"/>
      <c r="IU407" s="54"/>
      <c r="IV407" s="54"/>
      <c r="IW407" s="54"/>
    </row>
    <row r="408" spans="1:257" s="3" customFormat="1" ht="12.4" customHeight="1">
      <c r="A408" s="54" t="s">
        <v>269</v>
      </c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  <c r="AR408" s="54"/>
      <c r="AS408" s="54"/>
      <c r="AT408" s="54"/>
      <c r="AU408" s="54"/>
      <c r="AV408" s="54"/>
      <c r="AW408" s="54"/>
      <c r="AX408" s="54"/>
      <c r="AY408" s="54"/>
      <c r="AZ408" s="54"/>
      <c r="BA408" s="54"/>
      <c r="BB408" s="54"/>
      <c r="BC408" s="54"/>
      <c r="BD408" s="54"/>
      <c r="BE408" s="54"/>
      <c r="BF408" s="54"/>
      <c r="BG408" s="54"/>
      <c r="BH408" s="54"/>
      <c r="BI408" s="54"/>
      <c r="BJ408" s="54"/>
      <c r="BK408" s="54"/>
      <c r="BL408" s="54"/>
      <c r="BM408" s="54"/>
      <c r="BN408" s="54"/>
      <c r="BO408" s="54"/>
      <c r="BP408" s="54"/>
      <c r="BQ408" s="54"/>
      <c r="BR408" s="54"/>
      <c r="BS408" s="54"/>
      <c r="BT408" s="54"/>
      <c r="BU408" s="54"/>
      <c r="BV408" s="54"/>
      <c r="BW408" s="54"/>
      <c r="BX408" s="54"/>
      <c r="BY408" s="54"/>
      <c r="BZ408" s="54"/>
      <c r="CA408" s="54"/>
      <c r="CB408" s="54"/>
      <c r="CC408" s="54"/>
      <c r="CD408" s="54"/>
      <c r="CE408" s="54"/>
      <c r="CF408" s="54"/>
      <c r="CG408" s="54"/>
      <c r="CH408" s="54"/>
      <c r="CI408" s="54"/>
      <c r="CJ408" s="54"/>
      <c r="CK408" s="54"/>
      <c r="CL408" s="54"/>
      <c r="CM408" s="54"/>
      <c r="CN408" s="54"/>
      <c r="CO408" s="54"/>
      <c r="CP408" s="54"/>
      <c r="CQ408" s="54"/>
      <c r="CR408" s="54"/>
      <c r="CS408" s="54"/>
      <c r="CT408" s="54"/>
      <c r="CU408" s="54"/>
      <c r="CV408" s="54"/>
      <c r="CW408" s="54"/>
      <c r="CX408" s="54"/>
      <c r="CY408" s="54"/>
      <c r="CZ408" s="54"/>
      <c r="DA408" s="54"/>
      <c r="DB408" s="54"/>
      <c r="DC408" s="54"/>
      <c r="DD408" s="54"/>
      <c r="DE408" s="54"/>
      <c r="DF408" s="54"/>
      <c r="DG408" s="54"/>
      <c r="DH408" s="54"/>
      <c r="DI408" s="54"/>
      <c r="DJ408" s="54"/>
      <c r="DK408" s="54"/>
      <c r="DL408" s="54"/>
      <c r="DM408" s="54"/>
      <c r="DN408" s="54"/>
      <c r="DO408" s="54"/>
      <c r="DP408" s="54"/>
      <c r="DQ408" s="54"/>
      <c r="DR408" s="54"/>
      <c r="DS408" s="54"/>
      <c r="DT408" s="54"/>
      <c r="DU408" s="54"/>
      <c r="DV408" s="54"/>
      <c r="DW408" s="54"/>
      <c r="DX408" s="54"/>
      <c r="DY408" s="54"/>
      <c r="DZ408" s="54"/>
      <c r="EA408" s="54"/>
      <c r="EB408" s="54"/>
      <c r="EC408" s="54"/>
      <c r="ED408" s="54"/>
      <c r="EE408" s="54"/>
      <c r="EF408" s="54"/>
      <c r="EG408" s="54"/>
      <c r="EH408" s="54"/>
      <c r="EI408" s="54"/>
      <c r="EJ408" s="54"/>
      <c r="EK408" s="54"/>
      <c r="EL408" s="54"/>
      <c r="EM408" s="54"/>
      <c r="EN408" s="54"/>
      <c r="EO408" s="54"/>
      <c r="EP408" s="54"/>
      <c r="EQ408" s="54"/>
      <c r="ER408" s="54"/>
      <c r="ES408" s="54"/>
      <c r="ET408" s="54"/>
      <c r="EU408" s="54"/>
      <c r="EV408" s="54"/>
      <c r="EW408" s="54"/>
      <c r="EX408" s="54"/>
      <c r="EY408" s="54"/>
      <c r="EZ408" s="54"/>
      <c r="FA408" s="54"/>
      <c r="FB408" s="54"/>
      <c r="FC408" s="54"/>
      <c r="FD408" s="54"/>
      <c r="FE408" s="54"/>
      <c r="FF408" s="54"/>
      <c r="FG408" s="54"/>
      <c r="FH408" s="54"/>
      <c r="FI408" s="54"/>
      <c r="FJ408" s="54"/>
      <c r="FK408" s="54"/>
      <c r="FL408" s="54"/>
      <c r="FM408" s="54"/>
      <c r="FN408" s="54"/>
      <c r="FO408" s="54"/>
      <c r="FP408" s="54"/>
      <c r="FQ408" s="54"/>
      <c r="FR408" s="54"/>
      <c r="FS408" s="54"/>
      <c r="FT408" s="54"/>
      <c r="FU408" s="54"/>
      <c r="FV408" s="54"/>
      <c r="FW408" s="54"/>
      <c r="FX408" s="54"/>
      <c r="FY408" s="54"/>
      <c r="FZ408" s="54"/>
      <c r="GA408" s="54"/>
      <c r="GB408" s="54"/>
      <c r="GC408" s="54"/>
      <c r="GD408" s="54"/>
      <c r="GE408" s="54"/>
      <c r="GF408" s="54"/>
      <c r="GG408" s="54"/>
      <c r="GH408" s="54"/>
      <c r="GI408" s="54"/>
      <c r="GJ408" s="54"/>
      <c r="GK408" s="54"/>
      <c r="GL408" s="54"/>
      <c r="GM408" s="54"/>
      <c r="GN408" s="54"/>
      <c r="GO408" s="54"/>
      <c r="GP408" s="54"/>
      <c r="GQ408" s="54"/>
      <c r="GR408" s="54"/>
      <c r="GS408" s="54"/>
      <c r="GT408" s="54"/>
      <c r="GU408" s="54"/>
      <c r="GV408" s="54"/>
      <c r="GW408" s="54"/>
      <c r="GX408" s="54"/>
      <c r="GY408" s="54"/>
      <c r="GZ408" s="54"/>
      <c r="HA408" s="54"/>
      <c r="HB408" s="54"/>
      <c r="HC408" s="54"/>
      <c r="HD408" s="54"/>
      <c r="HE408" s="54"/>
      <c r="HF408" s="54"/>
      <c r="HG408" s="54"/>
      <c r="HH408" s="54"/>
      <c r="HI408" s="54"/>
      <c r="HJ408" s="54"/>
      <c r="HK408" s="54"/>
      <c r="HL408" s="54"/>
      <c r="HM408" s="54"/>
      <c r="HN408" s="54"/>
      <c r="HO408" s="54"/>
      <c r="HP408" s="54"/>
      <c r="HQ408" s="54"/>
      <c r="HR408" s="54"/>
      <c r="HS408" s="54"/>
      <c r="HT408" s="54"/>
      <c r="HU408" s="54"/>
      <c r="HV408" s="54"/>
      <c r="HW408" s="54"/>
      <c r="HX408" s="54"/>
      <c r="HY408" s="54"/>
      <c r="HZ408" s="54"/>
      <c r="IA408" s="54"/>
      <c r="IB408" s="54"/>
      <c r="IC408" s="54"/>
      <c r="ID408" s="54"/>
      <c r="IE408" s="54"/>
      <c r="IF408" s="54"/>
      <c r="IG408" s="54"/>
      <c r="IH408" s="54"/>
      <c r="II408" s="54"/>
      <c r="IJ408" s="54"/>
      <c r="IK408" s="54"/>
      <c r="IL408" s="54"/>
      <c r="IM408" s="54"/>
      <c r="IN408" s="54"/>
      <c r="IO408" s="54"/>
      <c r="IP408" s="54"/>
      <c r="IQ408" s="54"/>
      <c r="IR408" s="54"/>
      <c r="IS408" s="54"/>
      <c r="IT408" s="54"/>
      <c r="IU408" s="54"/>
      <c r="IV408" s="54"/>
      <c r="IW408" s="54"/>
    </row>
    <row r="409" spans="1:257" ht="11.1" customHeight="1">
      <c r="A409" s="55" t="s">
        <v>53</v>
      </c>
      <c r="B409" s="55"/>
      <c r="O409" s="32"/>
    </row>
    <row r="410" spans="1:257" ht="11.1" customHeight="1">
      <c r="A410" s="57" t="s">
        <v>403</v>
      </c>
      <c r="B410" s="57" t="s">
        <v>403</v>
      </c>
      <c r="C410" s="8" t="s">
        <v>458</v>
      </c>
      <c r="D410" s="9">
        <v>138</v>
      </c>
      <c r="E410" s="9"/>
      <c r="F410" s="9">
        <f>SUM(D410:E410)</f>
        <v>138</v>
      </c>
      <c r="G410" s="9">
        <v>82</v>
      </c>
      <c r="H410" s="9">
        <v>115</v>
      </c>
      <c r="I410" s="12" t="s">
        <v>395</v>
      </c>
      <c r="O410" s="32"/>
    </row>
    <row r="411" spans="1:257" ht="11.1" customHeight="1">
      <c r="A411" s="57" t="s">
        <v>398</v>
      </c>
      <c r="B411" s="57" t="s">
        <v>398</v>
      </c>
      <c r="C411" s="8" t="s">
        <v>92</v>
      </c>
      <c r="D411" s="9">
        <v>37</v>
      </c>
      <c r="E411" s="9"/>
      <c r="F411" s="9">
        <f>SUM(D411:E411)</f>
        <v>37</v>
      </c>
      <c r="G411" s="9">
        <v>22</v>
      </c>
      <c r="H411" s="9">
        <v>31</v>
      </c>
      <c r="I411" s="12" t="s">
        <v>395</v>
      </c>
      <c r="O411" s="32"/>
    </row>
    <row r="412" spans="1:257" s="3" customFormat="1" ht="11.1" customHeight="1">
      <c r="A412" s="58"/>
      <c r="B412" s="58"/>
      <c r="C412" s="13" t="s">
        <v>54</v>
      </c>
      <c r="D412" s="14">
        <f t="shared" ref="D412:F412" si="73">SUM(D410:D411)</f>
        <v>175</v>
      </c>
      <c r="E412" s="14">
        <f t="shared" si="73"/>
        <v>0</v>
      </c>
      <c r="F412" s="14">
        <f t="shared" si="73"/>
        <v>175</v>
      </c>
      <c r="G412" s="14">
        <f t="shared" ref="G412:H412" si="74">SUM(G410:G411)</f>
        <v>104</v>
      </c>
      <c r="H412" s="14">
        <f t="shared" si="74"/>
        <v>146</v>
      </c>
      <c r="I412" s="6"/>
      <c r="O412" s="32"/>
    </row>
    <row r="413" spans="1:257" s="3" customFormat="1" ht="11.1" customHeight="1">
      <c r="A413" s="55"/>
      <c r="B413" s="55"/>
      <c r="D413" s="6"/>
      <c r="E413" s="6"/>
      <c r="F413" s="6"/>
      <c r="G413" s="6"/>
      <c r="H413" s="6"/>
      <c r="I413" s="6"/>
      <c r="O413" s="32"/>
    </row>
    <row r="414" spans="1:257" s="3" customFormat="1" ht="11.1" customHeight="1">
      <c r="A414" s="55"/>
      <c r="B414" s="55"/>
      <c r="D414" s="6"/>
      <c r="E414" s="6"/>
      <c r="F414" s="6"/>
      <c r="G414" s="6"/>
      <c r="H414" s="6"/>
      <c r="I414" s="6"/>
      <c r="O414" s="32"/>
    </row>
    <row r="415" spans="1:257" s="18" customFormat="1" ht="11.85" customHeight="1">
      <c r="A415" s="54" t="s">
        <v>273</v>
      </c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  <c r="AR415" s="54"/>
      <c r="AS415" s="54"/>
      <c r="AT415" s="54"/>
      <c r="AU415" s="54"/>
      <c r="AV415" s="54"/>
      <c r="AW415" s="54"/>
      <c r="AX415" s="54"/>
      <c r="AY415" s="54"/>
      <c r="AZ415" s="54"/>
      <c r="BA415" s="54"/>
      <c r="BB415" s="54"/>
      <c r="BC415" s="54"/>
      <c r="BD415" s="54"/>
      <c r="BE415" s="54"/>
      <c r="BF415" s="54"/>
      <c r="BG415" s="54"/>
      <c r="BH415" s="54"/>
      <c r="BI415" s="54"/>
      <c r="BJ415" s="54"/>
      <c r="BK415" s="54"/>
      <c r="BL415" s="54"/>
      <c r="BM415" s="54"/>
      <c r="BN415" s="54"/>
      <c r="BO415" s="54"/>
      <c r="BP415" s="54"/>
      <c r="BQ415" s="54"/>
      <c r="BR415" s="54"/>
      <c r="BS415" s="54"/>
      <c r="BT415" s="54"/>
      <c r="BU415" s="54"/>
      <c r="BV415" s="54"/>
      <c r="BW415" s="54"/>
      <c r="BX415" s="54"/>
      <c r="BY415" s="54"/>
      <c r="BZ415" s="54"/>
      <c r="CA415" s="54"/>
      <c r="CB415" s="54"/>
      <c r="CC415" s="54"/>
      <c r="CD415" s="54"/>
      <c r="CE415" s="54"/>
      <c r="CF415" s="54"/>
      <c r="CG415" s="54"/>
      <c r="CH415" s="54"/>
      <c r="CI415" s="54"/>
      <c r="CJ415" s="54"/>
      <c r="CK415" s="54"/>
      <c r="CL415" s="54"/>
      <c r="CM415" s="54"/>
      <c r="CN415" s="54"/>
      <c r="CO415" s="54"/>
      <c r="CP415" s="54"/>
      <c r="CQ415" s="54"/>
      <c r="CR415" s="54"/>
      <c r="CS415" s="54"/>
      <c r="CT415" s="54"/>
      <c r="CU415" s="54"/>
      <c r="CV415" s="54"/>
      <c r="CW415" s="54"/>
      <c r="CX415" s="54"/>
      <c r="CY415" s="54"/>
      <c r="CZ415" s="54"/>
      <c r="DA415" s="54"/>
      <c r="DB415" s="54"/>
      <c r="DC415" s="54"/>
      <c r="DD415" s="54"/>
      <c r="DE415" s="54"/>
      <c r="DF415" s="54"/>
      <c r="DG415" s="54"/>
      <c r="DH415" s="54"/>
      <c r="DI415" s="54"/>
      <c r="DJ415" s="54"/>
      <c r="DK415" s="54"/>
      <c r="DL415" s="54"/>
      <c r="DM415" s="54"/>
      <c r="DN415" s="54"/>
      <c r="DO415" s="54"/>
      <c r="DP415" s="54"/>
      <c r="DQ415" s="54"/>
      <c r="DR415" s="54"/>
      <c r="DS415" s="54"/>
      <c r="DT415" s="54"/>
      <c r="DU415" s="54"/>
      <c r="DV415" s="54"/>
      <c r="DW415" s="54"/>
      <c r="DX415" s="54"/>
      <c r="DY415" s="54"/>
      <c r="DZ415" s="54"/>
      <c r="EA415" s="54"/>
      <c r="EB415" s="54"/>
      <c r="EC415" s="54"/>
      <c r="ED415" s="54"/>
      <c r="EE415" s="54"/>
      <c r="EF415" s="54"/>
      <c r="EG415" s="54"/>
      <c r="EH415" s="54"/>
      <c r="EI415" s="54"/>
      <c r="EJ415" s="54"/>
      <c r="EK415" s="54"/>
      <c r="EL415" s="54"/>
      <c r="EM415" s="54"/>
      <c r="EN415" s="54"/>
      <c r="EO415" s="54"/>
      <c r="EP415" s="54"/>
      <c r="EQ415" s="54"/>
      <c r="ER415" s="54"/>
      <c r="ES415" s="54"/>
      <c r="ET415" s="54"/>
      <c r="EU415" s="54"/>
      <c r="EV415" s="54"/>
      <c r="EW415" s="54"/>
      <c r="EX415" s="54"/>
      <c r="EY415" s="54"/>
      <c r="EZ415" s="54"/>
      <c r="FA415" s="54"/>
      <c r="FB415" s="54"/>
      <c r="FC415" s="54"/>
      <c r="FD415" s="54"/>
      <c r="FE415" s="54"/>
      <c r="FF415" s="54"/>
      <c r="FG415" s="54"/>
      <c r="FH415" s="54"/>
      <c r="FI415" s="54"/>
      <c r="FJ415" s="54"/>
      <c r="FK415" s="54"/>
      <c r="FL415" s="54"/>
      <c r="FM415" s="54"/>
      <c r="FN415" s="54"/>
      <c r="FO415" s="54"/>
      <c r="FP415" s="54"/>
      <c r="FQ415" s="54"/>
      <c r="FR415" s="54"/>
      <c r="FS415" s="54"/>
      <c r="FT415" s="54"/>
      <c r="FU415" s="54"/>
      <c r="FV415" s="54"/>
      <c r="FW415" s="54"/>
      <c r="FX415" s="54"/>
      <c r="FY415" s="54"/>
      <c r="FZ415" s="54"/>
      <c r="GA415" s="54"/>
      <c r="GB415" s="54"/>
      <c r="GC415" s="54"/>
      <c r="GD415" s="54"/>
      <c r="GE415" s="54"/>
      <c r="GF415" s="54"/>
      <c r="GG415" s="54"/>
      <c r="GH415" s="54"/>
      <c r="GI415" s="54"/>
      <c r="GJ415" s="54"/>
      <c r="GK415" s="54"/>
      <c r="GL415" s="54"/>
      <c r="GM415" s="54"/>
      <c r="GN415" s="54"/>
      <c r="GO415" s="54"/>
      <c r="GP415" s="54"/>
      <c r="GQ415" s="54"/>
      <c r="GR415" s="54"/>
      <c r="GS415" s="54"/>
      <c r="GT415" s="54"/>
      <c r="GU415" s="54"/>
      <c r="GV415" s="54"/>
      <c r="GW415" s="54"/>
      <c r="GX415" s="54"/>
      <c r="GY415" s="54"/>
      <c r="GZ415" s="54"/>
      <c r="HA415" s="54"/>
      <c r="HB415" s="54"/>
      <c r="HC415" s="54"/>
      <c r="HD415" s="54"/>
      <c r="HE415" s="54"/>
      <c r="HF415" s="54"/>
      <c r="HG415" s="54"/>
      <c r="HH415" s="54"/>
      <c r="HI415" s="54"/>
      <c r="HJ415" s="54"/>
      <c r="HK415" s="54"/>
      <c r="HL415" s="54"/>
      <c r="HM415" s="54"/>
      <c r="HN415" s="54"/>
      <c r="HO415" s="54"/>
      <c r="HP415" s="54"/>
      <c r="HQ415" s="54"/>
      <c r="HR415" s="54"/>
      <c r="HS415" s="54"/>
      <c r="HT415" s="54"/>
      <c r="HU415" s="54"/>
      <c r="HV415" s="54"/>
      <c r="HW415" s="54"/>
      <c r="HX415" s="54"/>
      <c r="HY415" s="54"/>
      <c r="HZ415" s="54"/>
      <c r="IA415" s="54"/>
      <c r="IB415" s="54"/>
      <c r="IC415" s="54"/>
      <c r="ID415" s="54"/>
      <c r="IE415" s="54"/>
      <c r="IF415" s="54"/>
      <c r="IG415" s="54"/>
      <c r="IH415" s="54"/>
      <c r="II415" s="54"/>
      <c r="IJ415" s="54"/>
      <c r="IK415" s="54"/>
      <c r="IL415" s="54"/>
      <c r="IM415" s="54"/>
      <c r="IN415" s="54"/>
      <c r="IO415" s="54"/>
      <c r="IP415" s="54"/>
      <c r="IQ415" s="54"/>
      <c r="IR415" s="54"/>
      <c r="IS415" s="54"/>
      <c r="IT415" s="54"/>
      <c r="IU415" s="54"/>
      <c r="IV415" s="54"/>
      <c r="IW415" s="54"/>
    </row>
    <row r="416" spans="1:257" s="18" customFormat="1" ht="11.85" customHeight="1">
      <c r="A416" s="54" t="s">
        <v>269</v>
      </c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4"/>
      <c r="AV416" s="54"/>
      <c r="AW416" s="54"/>
      <c r="AX416" s="54"/>
      <c r="AY416" s="54"/>
      <c r="AZ416" s="54"/>
      <c r="BA416" s="54"/>
      <c r="BB416" s="54"/>
      <c r="BC416" s="54"/>
      <c r="BD416" s="54"/>
      <c r="BE416" s="54"/>
      <c r="BF416" s="54"/>
      <c r="BG416" s="54"/>
      <c r="BH416" s="54"/>
      <c r="BI416" s="54"/>
      <c r="BJ416" s="54"/>
      <c r="BK416" s="54"/>
      <c r="BL416" s="54"/>
      <c r="BM416" s="54"/>
      <c r="BN416" s="54"/>
      <c r="BO416" s="54"/>
      <c r="BP416" s="54"/>
      <c r="BQ416" s="54"/>
      <c r="BR416" s="54"/>
      <c r="BS416" s="54"/>
      <c r="BT416" s="54"/>
      <c r="BU416" s="54"/>
      <c r="BV416" s="54"/>
      <c r="BW416" s="54"/>
      <c r="BX416" s="54"/>
      <c r="BY416" s="54"/>
      <c r="BZ416" s="54"/>
      <c r="CA416" s="54"/>
      <c r="CB416" s="54"/>
      <c r="CC416" s="54"/>
      <c r="CD416" s="54"/>
      <c r="CE416" s="54"/>
      <c r="CF416" s="54"/>
      <c r="CG416" s="54"/>
      <c r="CH416" s="54"/>
      <c r="CI416" s="54"/>
      <c r="CJ416" s="54"/>
      <c r="CK416" s="54"/>
      <c r="CL416" s="54"/>
      <c r="CM416" s="54"/>
      <c r="CN416" s="54"/>
      <c r="CO416" s="54"/>
      <c r="CP416" s="54"/>
      <c r="CQ416" s="54"/>
      <c r="CR416" s="54"/>
      <c r="CS416" s="54"/>
      <c r="CT416" s="54"/>
      <c r="CU416" s="54"/>
      <c r="CV416" s="54"/>
      <c r="CW416" s="54"/>
      <c r="CX416" s="54"/>
      <c r="CY416" s="54"/>
      <c r="CZ416" s="54"/>
      <c r="DA416" s="54"/>
      <c r="DB416" s="54"/>
      <c r="DC416" s="54"/>
      <c r="DD416" s="54"/>
      <c r="DE416" s="54"/>
      <c r="DF416" s="54"/>
      <c r="DG416" s="54"/>
      <c r="DH416" s="54"/>
      <c r="DI416" s="54"/>
      <c r="DJ416" s="54"/>
      <c r="DK416" s="54"/>
      <c r="DL416" s="54"/>
      <c r="DM416" s="54"/>
      <c r="DN416" s="54"/>
      <c r="DO416" s="54"/>
      <c r="DP416" s="54"/>
      <c r="DQ416" s="54"/>
      <c r="DR416" s="54"/>
      <c r="DS416" s="54"/>
      <c r="DT416" s="54"/>
      <c r="DU416" s="54"/>
      <c r="DV416" s="54"/>
      <c r="DW416" s="54"/>
      <c r="DX416" s="54"/>
      <c r="DY416" s="54"/>
      <c r="DZ416" s="54"/>
      <c r="EA416" s="54"/>
      <c r="EB416" s="54"/>
      <c r="EC416" s="54"/>
      <c r="ED416" s="54"/>
      <c r="EE416" s="54"/>
      <c r="EF416" s="54"/>
      <c r="EG416" s="54"/>
      <c r="EH416" s="54"/>
      <c r="EI416" s="54"/>
      <c r="EJ416" s="54"/>
      <c r="EK416" s="54"/>
      <c r="EL416" s="54"/>
      <c r="EM416" s="54"/>
      <c r="EN416" s="54"/>
      <c r="EO416" s="54"/>
      <c r="EP416" s="54"/>
      <c r="EQ416" s="54"/>
      <c r="ER416" s="54"/>
      <c r="ES416" s="54"/>
      <c r="ET416" s="54"/>
      <c r="EU416" s="54"/>
      <c r="EV416" s="54"/>
      <c r="EW416" s="54"/>
      <c r="EX416" s="54"/>
      <c r="EY416" s="54"/>
      <c r="EZ416" s="54"/>
      <c r="FA416" s="54"/>
      <c r="FB416" s="54"/>
      <c r="FC416" s="54"/>
      <c r="FD416" s="54"/>
      <c r="FE416" s="54"/>
      <c r="FF416" s="54"/>
      <c r="FG416" s="54"/>
      <c r="FH416" s="54"/>
      <c r="FI416" s="54"/>
      <c r="FJ416" s="54"/>
      <c r="FK416" s="54"/>
      <c r="FL416" s="54"/>
      <c r="FM416" s="54"/>
      <c r="FN416" s="54"/>
      <c r="FO416" s="54"/>
      <c r="FP416" s="54"/>
      <c r="FQ416" s="54"/>
      <c r="FR416" s="54"/>
      <c r="FS416" s="54"/>
      <c r="FT416" s="54"/>
      <c r="FU416" s="54"/>
      <c r="FV416" s="54"/>
      <c r="FW416" s="54"/>
      <c r="FX416" s="54"/>
      <c r="FY416" s="54"/>
      <c r="FZ416" s="54"/>
      <c r="GA416" s="54"/>
      <c r="GB416" s="54"/>
      <c r="GC416" s="54"/>
      <c r="GD416" s="54"/>
      <c r="GE416" s="54"/>
      <c r="GF416" s="54"/>
      <c r="GG416" s="54"/>
      <c r="GH416" s="54"/>
      <c r="GI416" s="54"/>
      <c r="GJ416" s="54"/>
      <c r="GK416" s="54"/>
      <c r="GL416" s="54"/>
      <c r="GM416" s="54"/>
      <c r="GN416" s="54"/>
      <c r="GO416" s="54"/>
      <c r="GP416" s="54"/>
      <c r="GQ416" s="54"/>
      <c r="GR416" s="54"/>
      <c r="GS416" s="54"/>
      <c r="GT416" s="54"/>
      <c r="GU416" s="54"/>
      <c r="GV416" s="54"/>
      <c r="GW416" s="54"/>
      <c r="GX416" s="54"/>
      <c r="GY416" s="54"/>
      <c r="GZ416" s="54"/>
      <c r="HA416" s="54"/>
      <c r="HB416" s="54"/>
      <c r="HC416" s="54"/>
      <c r="HD416" s="54"/>
      <c r="HE416" s="54"/>
      <c r="HF416" s="54"/>
      <c r="HG416" s="54"/>
      <c r="HH416" s="54"/>
      <c r="HI416" s="54"/>
      <c r="HJ416" s="54"/>
      <c r="HK416" s="54"/>
      <c r="HL416" s="54"/>
      <c r="HM416" s="54"/>
      <c r="HN416" s="54"/>
      <c r="HO416" s="54"/>
      <c r="HP416" s="54"/>
      <c r="HQ416" s="54"/>
      <c r="HR416" s="54"/>
      <c r="HS416" s="54"/>
      <c r="HT416" s="54"/>
      <c r="HU416" s="54"/>
      <c r="HV416" s="54"/>
      <c r="HW416" s="54"/>
      <c r="HX416" s="54"/>
      <c r="HY416" s="54"/>
      <c r="HZ416" s="54"/>
      <c r="IA416" s="54"/>
      <c r="IB416" s="54"/>
      <c r="IC416" s="54"/>
      <c r="ID416" s="54"/>
      <c r="IE416" s="54"/>
      <c r="IF416" s="54"/>
      <c r="IG416" s="54"/>
      <c r="IH416" s="54"/>
      <c r="II416" s="54"/>
      <c r="IJ416" s="54"/>
      <c r="IK416" s="54"/>
      <c r="IL416" s="54"/>
      <c r="IM416" s="54"/>
      <c r="IN416" s="54"/>
      <c r="IO416" s="54"/>
      <c r="IP416" s="54"/>
      <c r="IQ416" s="54"/>
      <c r="IR416" s="54"/>
      <c r="IS416" s="54"/>
      <c r="IT416" s="54"/>
      <c r="IU416" s="54"/>
      <c r="IV416" s="54"/>
      <c r="IW416" s="54"/>
    </row>
    <row r="417" spans="1:257" s="18" customFormat="1" ht="11.85" customHeight="1">
      <c r="A417" s="65" t="s">
        <v>53</v>
      </c>
      <c r="B417" s="65"/>
      <c r="D417" s="19"/>
      <c r="E417" s="19"/>
      <c r="F417" s="19"/>
      <c r="G417" s="19"/>
      <c r="H417" s="19"/>
      <c r="I417" s="19"/>
      <c r="L417" s="10"/>
      <c r="O417" s="32"/>
    </row>
    <row r="418" spans="1:257" ht="11.85" customHeight="1">
      <c r="A418" s="57" t="s">
        <v>425</v>
      </c>
      <c r="B418" s="57" t="s">
        <v>425</v>
      </c>
      <c r="C418" s="8" t="s">
        <v>128</v>
      </c>
      <c r="D418" s="9">
        <v>22263</v>
      </c>
      <c r="E418" s="9">
        <v>28997</v>
      </c>
      <c r="F418" s="9">
        <f>SUM(D418:E418)</f>
        <v>51260</v>
      </c>
      <c r="G418" s="9"/>
      <c r="H418" s="9">
        <v>56715</v>
      </c>
      <c r="I418" s="12" t="s">
        <v>395</v>
      </c>
      <c r="O418" s="32"/>
    </row>
    <row r="419" spans="1:257" ht="11.85" customHeight="1">
      <c r="A419" s="57" t="s">
        <v>425</v>
      </c>
      <c r="B419" s="57"/>
      <c r="C419" s="8" t="s">
        <v>321</v>
      </c>
      <c r="D419" s="9">
        <v>300</v>
      </c>
      <c r="E419" s="9"/>
      <c r="F419" s="9">
        <f t="shared" ref="F419:F420" si="75">SUM(D419:E419)</f>
        <v>300</v>
      </c>
      <c r="G419" s="9"/>
      <c r="H419" s="9">
        <v>300</v>
      </c>
      <c r="I419" s="12" t="s">
        <v>395</v>
      </c>
      <c r="O419" s="32"/>
    </row>
    <row r="420" spans="1:257" ht="11.25" customHeight="1">
      <c r="A420" s="57" t="s">
        <v>425</v>
      </c>
      <c r="B420" s="57"/>
      <c r="C420" s="8" t="s">
        <v>6</v>
      </c>
      <c r="D420" s="9">
        <v>3000</v>
      </c>
      <c r="E420" s="9">
        <v>1772</v>
      </c>
      <c r="F420" s="9">
        <f t="shared" si="75"/>
        <v>4772</v>
      </c>
      <c r="G420" s="9"/>
      <c r="H420" s="9">
        <v>3000</v>
      </c>
      <c r="I420" s="12" t="s">
        <v>395</v>
      </c>
      <c r="O420" s="32"/>
    </row>
    <row r="421" spans="1:257" s="3" customFormat="1" ht="11.85" customHeight="1">
      <c r="A421" s="58"/>
      <c r="B421" s="58"/>
      <c r="C421" s="13" t="s">
        <v>93</v>
      </c>
      <c r="D421" s="14">
        <f t="shared" ref="D421:F421" si="76">SUM(D418:D420)</f>
        <v>25563</v>
      </c>
      <c r="E421" s="14">
        <f t="shared" si="76"/>
        <v>30769</v>
      </c>
      <c r="F421" s="14">
        <f t="shared" si="76"/>
        <v>56332</v>
      </c>
      <c r="G421" s="14">
        <f t="shared" ref="G421:H421" si="77">SUM(G418:G420)</f>
        <v>0</v>
      </c>
      <c r="H421" s="14">
        <f t="shared" si="77"/>
        <v>60015</v>
      </c>
      <c r="I421" s="6"/>
      <c r="O421" s="32"/>
    </row>
    <row r="422" spans="1:257" s="3" customFormat="1" ht="11.85" customHeight="1">
      <c r="A422" s="55"/>
      <c r="B422" s="55"/>
      <c r="D422" s="6"/>
      <c r="E422" s="6"/>
      <c r="F422" s="6"/>
      <c r="G422" s="6"/>
      <c r="H422" s="6"/>
      <c r="I422" s="6"/>
      <c r="O422" s="32"/>
    </row>
    <row r="423" spans="1:257" s="3" customFormat="1" ht="11.85" customHeight="1">
      <c r="A423" s="55"/>
      <c r="B423" s="55"/>
      <c r="D423" s="6"/>
      <c r="E423" s="6"/>
      <c r="F423" s="6"/>
      <c r="G423" s="6"/>
      <c r="H423" s="6"/>
      <c r="I423" s="6"/>
      <c r="O423" s="32"/>
    </row>
    <row r="424" spans="1:257" s="18" customFormat="1" ht="11.85" customHeight="1">
      <c r="A424" s="72" t="s">
        <v>276</v>
      </c>
      <c r="B424" s="72"/>
      <c r="C424" s="1"/>
      <c r="D424" s="19"/>
      <c r="E424" s="19"/>
      <c r="F424" s="19"/>
      <c r="G424" s="19"/>
      <c r="H424" s="19"/>
      <c r="I424" s="19"/>
      <c r="L424" s="10"/>
      <c r="O424" s="32"/>
    </row>
    <row r="425" spans="1:257" s="18" customFormat="1" ht="11.85" customHeight="1">
      <c r="A425" s="54" t="s">
        <v>269</v>
      </c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4"/>
      <c r="AV425" s="54"/>
      <c r="AW425" s="54"/>
      <c r="AX425" s="54"/>
      <c r="AY425" s="54"/>
      <c r="AZ425" s="54"/>
      <c r="BA425" s="54"/>
      <c r="BB425" s="54"/>
      <c r="BC425" s="54"/>
      <c r="BD425" s="54"/>
      <c r="BE425" s="54"/>
      <c r="BF425" s="54"/>
      <c r="BG425" s="54"/>
      <c r="BH425" s="54"/>
      <c r="BI425" s="54"/>
      <c r="BJ425" s="54"/>
      <c r="BK425" s="54"/>
      <c r="BL425" s="54"/>
      <c r="BM425" s="54"/>
      <c r="BN425" s="54"/>
      <c r="BO425" s="54"/>
      <c r="BP425" s="54"/>
      <c r="BQ425" s="54"/>
      <c r="BR425" s="54"/>
      <c r="BS425" s="54"/>
      <c r="BT425" s="54"/>
      <c r="BU425" s="54"/>
      <c r="BV425" s="54"/>
      <c r="BW425" s="54"/>
      <c r="BX425" s="54"/>
      <c r="BY425" s="54"/>
      <c r="BZ425" s="54"/>
      <c r="CA425" s="54"/>
      <c r="CB425" s="54"/>
      <c r="CC425" s="54"/>
      <c r="CD425" s="54"/>
      <c r="CE425" s="54"/>
      <c r="CF425" s="54"/>
      <c r="CG425" s="54"/>
      <c r="CH425" s="54"/>
      <c r="CI425" s="54"/>
      <c r="CJ425" s="54"/>
      <c r="CK425" s="54"/>
      <c r="CL425" s="54"/>
      <c r="CM425" s="54"/>
      <c r="CN425" s="54"/>
      <c r="CO425" s="54"/>
      <c r="CP425" s="54"/>
      <c r="CQ425" s="54"/>
      <c r="CR425" s="54"/>
      <c r="CS425" s="54"/>
      <c r="CT425" s="54"/>
      <c r="CU425" s="54"/>
      <c r="CV425" s="54"/>
      <c r="CW425" s="54"/>
      <c r="CX425" s="54"/>
      <c r="CY425" s="54"/>
      <c r="CZ425" s="54"/>
      <c r="DA425" s="54"/>
      <c r="DB425" s="54"/>
      <c r="DC425" s="54"/>
      <c r="DD425" s="54"/>
      <c r="DE425" s="54"/>
      <c r="DF425" s="54"/>
      <c r="DG425" s="54"/>
      <c r="DH425" s="54"/>
      <c r="DI425" s="54"/>
      <c r="DJ425" s="54"/>
      <c r="DK425" s="54"/>
      <c r="DL425" s="54"/>
      <c r="DM425" s="54"/>
      <c r="DN425" s="54"/>
      <c r="DO425" s="54"/>
      <c r="DP425" s="54"/>
      <c r="DQ425" s="54"/>
      <c r="DR425" s="54"/>
      <c r="DS425" s="54"/>
      <c r="DT425" s="54"/>
      <c r="DU425" s="54"/>
      <c r="DV425" s="54"/>
      <c r="DW425" s="54"/>
      <c r="DX425" s="54"/>
      <c r="DY425" s="54"/>
      <c r="DZ425" s="54"/>
      <c r="EA425" s="54"/>
      <c r="EB425" s="54"/>
      <c r="EC425" s="54"/>
      <c r="ED425" s="54"/>
      <c r="EE425" s="54"/>
      <c r="EF425" s="54"/>
      <c r="EG425" s="54"/>
      <c r="EH425" s="54"/>
      <c r="EI425" s="54"/>
      <c r="EJ425" s="54"/>
      <c r="EK425" s="54"/>
      <c r="EL425" s="54"/>
      <c r="EM425" s="54"/>
      <c r="EN425" s="54"/>
      <c r="EO425" s="54"/>
      <c r="EP425" s="54"/>
      <c r="EQ425" s="54"/>
      <c r="ER425" s="54"/>
      <c r="ES425" s="54"/>
      <c r="ET425" s="54"/>
      <c r="EU425" s="54"/>
      <c r="EV425" s="54"/>
      <c r="EW425" s="54"/>
      <c r="EX425" s="54"/>
      <c r="EY425" s="54"/>
      <c r="EZ425" s="54"/>
      <c r="FA425" s="54"/>
      <c r="FB425" s="54"/>
      <c r="FC425" s="54"/>
      <c r="FD425" s="54"/>
      <c r="FE425" s="54"/>
      <c r="FF425" s="54"/>
      <c r="FG425" s="54"/>
      <c r="FH425" s="54"/>
      <c r="FI425" s="54"/>
      <c r="FJ425" s="54"/>
      <c r="FK425" s="54"/>
      <c r="FL425" s="54"/>
      <c r="FM425" s="54"/>
      <c r="FN425" s="54"/>
      <c r="FO425" s="54"/>
      <c r="FP425" s="54"/>
      <c r="FQ425" s="54"/>
      <c r="FR425" s="54"/>
      <c r="FS425" s="54"/>
      <c r="FT425" s="54"/>
      <c r="FU425" s="54"/>
      <c r="FV425" s="54"/>
      <c r="FW425" s="54"/>
      <c r="FX425" s="54"/>
      <c r="FY425" s="54"/>
      <c r="FZ425" s="54"/>
      <c r="GA425" s="54"/>
      <c r="GB425" s="54"/>
      <c r="GC425" s="54"/>
      <c r="GD425" s="54"/>
      <c r="GE425" s="54"/>
      <c r="GF425" s="54"/>
      <c r="GG425" s="54"/>
      <c r="GH425" s="54"/>
      <c r="GI425" s="54"/>
      <c r="GJ425" s="54"/>
      <c r="GK425" s="54"/>
      <c r="GL425" s="54"/>
      <c r="GM425" s="54"/>
      <c r="GN425" s="54"/>
      <c r="GO425" s="54"/>
      <c r="GP425" s="54"/>
      <c r="GQ425" s="54"/>
      <c r="GR425" s="54"/>
      <c r="GS425" s="54"/>
      <c r="GT425" s="54"/>
      <c r="GU425" s="54"/>
      <c r="GV425" s="54"/>
      <c r="GW425" s="54"/>
      <c r="GX425" s="54"/>
      <c r="GY425" s="54"/>
      <c r="GZ425" s="54"/>
      <c r="HA425" s="54"/>
      <c r="HB425" s="54"/>
      <c r="HC425" s="54"/>
      <c r="HD425" s="54"/>
      <c r="HE425" s="54"/>
      <c r="HF425" s="54"/>
      <c r="HG425" s="54"/>
      <c r="HH425" s="54"/>
      <c r="HI425" s="54"/>
      <c r="HJ425" s="54"/>
      <c r="HK425" s="54"/>
      <c r="HL425" s="54"/>
      <c r="HM425" s="54"/>
      <c r="HN425" s="54"/>
      <c r="HO425" s="54"/>
      <c r="HP425" s="54"/>
      <c r="HQ425" s="54"/>
      <c r="HR425" s="54"/>
      <c r="HS425" s="54"/>
      <c r="HT425" s="54"/>
      <c r="HU425" s="54"/>
      <c r="HV425" s="54"/>
      <c r="HW425" s="54"/>
      <c r="HX425" s="54"/>
      <c r="HY425" s="54"/>
      <c r="HZ425" s="54"/>
      <c r="IA425" s="54"/>
      <c r="IB425" s="54"/>
      <c r="IC425" s="54"/>
      <c r="ID425" s="54"/>
      <c r="IE425" s="54"/>
      <c r="IF425" s="54"/>
      <c r="IG425" s="54"/>
      <c r="IH425" s="54"/>
      <c r="II425" s="54"/>
      <c r="IJ425" s="54"/>
      <c r="IK425" s="54"/>
      <c r="IL425" s="54"/>
      <c r="IM425" s="54"/>
      <c r="IN425" s="54"/>
      <c r="IO425" s="54"/>
      <c r="IP425" s="54"/>
      <c r="IQ425" s="54"/>
      <c r="IR425" s="54"/>
      <c r="IS425" s="54"/>
      <c r="IT425" s="54"/>
      <c r="IU425" s="54"/>
      <c r="IV425" s="54"/>
      <c r="IW425" s="54"/>
    </row>
    <row r="426" spans="1:257" s="18" customFormat="1" ht="11.85" customHeight="1">
      <c r="A426" s="65" t="s">
        <v>53</v>
      </c>
      <c r="B426" s="65"/>
      <c r="D426" s="19"/>
      <c r="E426" s="19"/>
      <c r="F426" s="19"/>
      <c r="G426" s="19"/>
      <c r="H426" s="19"/>
      <c r="I426" s="19"/>
      <c r="L426" s="10"/>
      <c r="O426" s="32"/>
    </row>
    <row r="427" spans="1:257" ht="11.85" customHeight="1">
      <c r="A427" s="57" t="s">
        <v>407</v>
      </c>
      <c r="B427" s="57" t="s">
        <v>407</v>
      </c>
      <c r="C427" s="8" t="s">
        <v>142</v>
      </c>
      <c r="D427" s="9">
        <v>30</v>
      </c>
      <c r="E427" s="9"/>
      <c r="F427" s="9">
        <f>SUM(D427:E427)</f>
        <v>30</v>
      </c>
      <c r="G427" s="9"/>
      <c r="H427" s="9">
        <v>30</v>
      </c>
      <c r="I427" s="12" t="s">
        <v>394</v>
      </c>
      <c r="O427" s="32"/>
    </row>
    <row r="428" spans="1:257" ht="12" customHeight="1">
      <c r="A428" s="57" t="s">
        <v>407</v>
      </c>
      <c r="B428" s="57"/>
      <c r="C428" s="8" t="s">
        <v>143</v>
      </c>
      <c r="D428" s="9">
        <v>50</v>
      </c>
      <c r="E428" s="9"/>
      <c r="F428" s="9">
        <f t="shared" ref="F428:F432" si="78">SUM(D428:E428)</f>
        <v>50</v>
      </c>
      <c r="G428" s="9"/>
      <c r="H428" s="9">
        <v>50</v>
      </c>
      <c r="I428" s="12" t="s">
        <v>394</v>
      </c>
      <c r="O428" s="32"/>
    </row>
    <row r="429" spans="1:257" ht="12" customHeight="1">
      <c r="A429" s="57" t="s">
        <v>259</v>
      </c>
      <c r="B429" s="57" t="s">
        <v>259</v>
      </c>
      <c r="C429" s="8" t="s">
        <v>95</v>
      </c>
      <c r="D429" s="9">
        <v>100</v>
      </c>
      <c r="E429" s="9"/>
      <c r="F429" s="9">
        <f t="shared" si="78"/>
        <v>100</v>
      </c>
      <c r="G429" s="9">
        <v>69</v>
      </c>
      <c r="H429" s="9">
        <v>100</v>
      </c>
      <c r="I429" s="12" t="s">
        <v>394</v>
      </c>
      <c r="O429" s="32"/>
    </row>
    <row r="430" spans="1:257" ht="12" customHeight="1">
      <c r="A430" s="57" t="s">
        <v>259</v>
      </c>
      <c r="B430" s="57"/>
      <c r="C430" s="8" t="s">
        <v>59</v>
      </c>
      <c r="D430" s="9">
        <v>260</v>
      </c>
      <c r="E430" s="9"/>
      <c r="F430" s="9">
        <f t="shared" si="78"/>
        <v>260</v>
      </c>
      <c r="G430" s="9">
        <v>138</v>
      </c>
      <c r="H430" s="9">
        <v>260</v>
      </c>
      <c r="I430" s="12" t="s">
        <v>394</v>
      </c>
      <c r="O430" s="32"/>
    </row>
    <row r="431" spans="1:257" ht="12" customHeight="1">
      <c r="A431" s="57" t="s">
        <v>263</v>
      </c>
      <c r="B431" s="57" t="s">
        <v>263</v>
      </c>
      <c r="C431" s="8" t="s">
        <v>126</v>
      </c>
      <c r="D431" s="9">
        <v>50</v>
      </c>
      <c r="E431" s="9"/>
      <c r="F431" s="9">
        <f t="shared" si="78"/>
        <v>50</v>
      </c>
      <c r="G431" s="9"/>
      <c r="H431" s="9">
        <v>50</v>
      </c>
      <c r="I431" s="12" t="s">
        <v>394</v>
      </c>
      <c r="O431" s="32"/>
    </row>
    <row r="432" spans="1:257" s="2" customFormat="1" ht="11.85" customHeight="1">
      <c r="A432" s="56" t="s">
        <v>398</v>
      </c>
      <c r="B432" s="56" t="s">
        <v>398</v>
      </c>
      <c r="C432" s="15" t="s">
        <v>92</v>
      </c>
      <c r="D432" s="16">
        <v>133</v>
      </c>
      <c r="E432" s="16"/>
      <c r="F432" s="9">
        <f t="shared" si="78"/>
        <v>133</v>
      </c>
      <c r="G432" s="16">
        <v>55</v>
      </c>
      <c r="H432" s="16">
        <v>133</v>
      </c>
      <c r="I432" s="12" t="s">
        <v>394</v>
      </c>
      <c r="J432" s="17"/>
      <c r="O432" s="32"/>
    </row>
    <row r="433" spans="1:16" s="3" customFormat="1" ht="11.85" customHeight="1">
      <c r="A433" s="58"/>
      <c r="B433" s="58"/>
      <c r="C433" s="13" t="s">
        <v>88</v>
      </c>
      <c r="D433" s="14">
        <f t="shared" ref="D433:F433" si="79">SUM(D427:D432)</f>
        <v>623</v>
      </c>
      <c r="E433" s="14">
        <f t="shared" si="79"/>
        <v>0</v>
      </c>
      <c r="F433" s="14">
        <f t="shared" si="79"/>
        <v>623</v>
      </c>
      <c r="G433" s="14">
        <f t="shared" ref="G433:H433" si="80">SUM(G427:G432)</f>
        <v>262</v>
      </c>
      <c r="H433" s="14">
        <f t="shared" si="80"/>
        <v>623</v>
      </c>
      <c r="I433" s="6"/>
      <c r="L433" s="2"/>
      <c r="O433" s="32"/>
    </row>
    <row r="434" spans="1:16" s="3" customFormat="1" ht="11.85" customHeight="1">
      <c r="A434" s="55"/>
      <c r="B434" s="55"/>
      <c r="D434" s="6"/>
      <c r="E434" s="6"/>
      <c r="F434" s="6"/>
      <c r="G434" s="6"/>
      <c r="H434" s="6"/>
      <c r="I434" s="6"/>
      <c r="L434" s="2"/>
      <c r="O434" s="32"/>
    </row>
    <row r="435" spans="1:16" s="3" customFormat="1" ht="11.85" customHeight="1">
      <c r="A435" s="55"/>
      <c r="B435" s="55"/>
      <c r="D435" s="6"/>
      <c r="E435" s="6"/>
      <c r="F435" s="6"/>
      <c r="G435" s="6"/>
      <c r="H435" s="6"/>
      <c r="I435" s="6"/>
      <c r="L435" s="2"/>
      <c r="O435" s="32"/>
    </row>
    <row r="436" spans="1:16" s="3" customFormat="1" ht="11.85" customHeight="1">
      <c r="A436" s="55"/>
      <c r="B436" s="55"/>
      <c r="D436" s="6"/>
      <c r="E436" s="6"/>
      <c r="F436" s="6"/>
      <c r="G436" s="6"/>
      <c r="H436" s="6"/>
      <c r="I436" s="6"/>
      <c r="L436" s="2"/>
      <c r="O436" s="32"/>
    </row>
    <row r="437" spans="1:16" s="3" customFormat="1" ht="11.85" customHeight="1">
      <c r="A437" s="55"/>
      <c r="B437" s="55"/>
      <c r="D437" s="6"/>
      <c r="E437" s="6"/>
      <c r="F437" s="6"/>
      <c r="G437" s="6"/>
      <c r="H437" s="6"/>
      <c r="I437" s="6"/>
      <c r="L437" s="2"/>
      <c r="O437" s="32"/>
    </row>
    <row r="438" spans="1:16" s="1" customFormat="1" ht="35.25" customHeight="1">
      <c r="A438" s="54"/>
      <c r="B438" s="54"/>
      <c r="D438" s="41" t="s">
        <v>608</v>
      </c>
      <c r="E438" s="41" t="s">
        <v>609</v>
      </c>
      <c r="F438" s="41" t="s">
        <v>610</v>
      </c>
      <c r="G438" s="41" t="s">
        <v>611</v>
      </c>
      <c r="H438" s="41" t="s">
        <v>664</v>
      </c>
      <c r="I438" s="110"/>
      <c r="K438" s="3"/>
      <c r="L438" s="3"/>
      <c r="M438" s="3"/>
      <c r="N438" s="2"/>
    </row>
    <row r="439" spans="1:16" s="1" customFormat="1">
      <c r="A439" s="54" t="s">
        <v>277</v>
      </c>
      <c r="B439" s="54"/>
      <c r="D439" s="5"/>
      <c r="E439" s="5"/>
      <c r="F439" s="5"/>
      <c r="G439" s="5"/>
      <c r="H439" s="5"/>
      <c r="I439" s="5"/>
      <c r="J439" s="10"/>
      <c r="K439" s="10"/>
      <c r="L439" s="10"/>
      <c r="M439" s="10"/>
      <c r="N439" s="10"/>
      <c r="O439" s="32"/>
      <c r="P439" s="2"/>
    </row>
    <row r="440" spans="1:16" s="1" customFormat="1">
      <c r="A440" s="54" t="s">
        <v>269</v>
      </c>
      <c r="B440" s="54"/>
      <c r="D440" s="5"/>
      <c r="E440" s="5"/>
      <c r="F440" s="5"/>
      <c r="G440" s="5"/>
      <c r="H440" s="5"/>
      <c r="I440" s="5"/>
      <c r="J440" s="10"/>
      <c r="K440" s="10"/>
      <c r="L440" s="10"/>
      <c r="M440" s="10"/>
      <c r="N440" s="10"/>
      <c r="O440" s="32"/>
      <c r="P440" s="2"/>
    </row>
    <row r="441" spans="1:16" s="3" customFormat="1">
      <c r="A441" s="55" t="s">
        <v>53</v>
      </c>
      <c r="B441" s="55"/>
      <c r="D441" s="6"/>
      <c r="E441" s="6"/>
      <c r="F441" s="6"/>
      <c r="G441" s="6"/>
      <c r="H441" s="6"/>
      <c r="I441" s="6"/>
      <c r="J441" s="10"/>
      <c r="K441" s="10"/>
      <c r="L441" s="10"/>
      <c r="M441" s="10"/>
      <c r="N441" s="18"/>
      <c r="O441" s="32"/>
      <c r="P441" s="18"/>
    </row>
    <row r="442" spans="1:16">
      <c r="A442" s="57" t="s">
        <v>402</v>
      </c>
      <c r="B442" s="57" t="s">
        <v>402</v>
      </c>
      <c r="C442" s="8" t="s">
        <v>85</v>
      </c>
      <c r="D442" s="9">
        <v>50</v>
      </c>
      <c r="E442" s="9"/>
      <c r="F442" s="9">
        <f>SUM(D442:E442)</f>
        <v>50</v>
      </c>
      <c r="G442" s="9"/>
      <c r="H442" s="9">
        <v>50</v>
      </c>
      <c r="I442" s="12" t="s">
        <v>395</v>
      </c>
      <c r="O442" s="32"/>
    </row>
    <row r="443" spans="1:16">
      <c r="A443" s="57" t="s">
        <v>402</v>
      </c>
      <c r="B443" s="57"/>
      <c r="C443" s="8" t="s">
        <v>594</v>
      </c>
      <c r="D443" s="9">
        <v>45</v>
      </c>
      <c r="E443" s="9"/>
      <c r="F443" s="9">
        <f t="shared" ref="F443:F460" si="81">SUM(D443:E443)</f>
        <v>45</v>
      </c>
      <c r="G443" s="9">
        <v>45</v>
      </c>
      <c r="H443" s="9">
        <v>0</v>
      </c>
      <c r="I443" s="12" t="s">
        <v>395</v>
      </c>
      <c r="O443" s="32"/>
    </row>
    <row r="444" spans="1:16">
      <c r="A444" s="57" t="s">
        <v>595</v>
      </c>
      <c r="B444" s="57" t="s">
        <v>253</v>
      </c>
      <c r="C444" s="8" t="s">
        <v>596</v>
      </c>
      <c r="D444" s="9">
        <v>9</v>
      </c>
      <c r="E444" s="9"/>
      <c r="F444" s="9">
        <f t="shared" si="81"/>
        <v>9</v>
      </c>
      <c r="G444" s="9">
        <v>8</v>
      </c>
      <c r="H444" s="9">
        <v>0</v>
      </c>
      <c r="I444" s="12" t="s">
        <v>395</v>
      </c>
      <c r="O444" s="32"/>
    </row>
    <row r="445" spans="1:16" ht="12" customHeight="1">
      <c r="A445" s="57" t="s">
        <v>254</v>
      </c>
      <c r="B445" s="57"/>
      <c r="C445" s="8" t="s">
        <v>66</v>
      </c>
      <c r="D445" s="9">
        <v>15</v>
      </c>
      <c r="E445" s="9"/>
      <c r="F445" s="9">
        <f t="shared" si="81"/>
        <v>15</v>
      </c>
      <c r="G445" s="9"/>
      <c r="H445" s="9">
        <v>0</v>
      </c>
      <c r="I445" s="12" t="s">
        <v>395</v>
      </c>
      <c r="M445" s="12"/>
      <c r="O445" s="32"/>
    </row>
    <row r="446" spans="1:16" ht="12" customHeight="1">
      <c r="A446" s="57" t="s">
        <v>324</v>
      </c>
      <c r="B446" s="57"/>
      <c r="C446" s="8" t="s">
        <v>12</v>
      </c>
      <c r="D446" s="9">
        <v>15</v>
      </c>
      <c r="E446" s="9"/>
      <c r="F446" s="9">
        <f t="shared" si="81"/>
        <v>15</v>
      </c>
      <c r="G446" s="9"/>
      <c r="H446" s="9">
        <v>0</v>
      </c>
      <c r="I446" s="12" t="s">
        <v>395</v>
      </c>
      <c r="J446" s="12"/>
      <c r="K446" s="12"/>
      <c r="O446" s="32"/>
    </row>
    <row r="447" spans="1:16">
      <c r="A447" s="57" t="s">
        <v>407</v>
      </c>
      <c r="B447" s="57" t="s">
        <v>407</v>
      </c>
      <c r="C447" s="8" t="s">
        <v>558</v>
      </c>
      <c r="D447" s="9">
        <v>300</v>
      </c>
      <c r="E447" s="9"/>
      <c r="F447" s="9">
        <f t="shared" si="81"/>
        <v>300</v>
      </c>
      <c r="G447" s="9">
        <v>27</v>
      </c>
      <c r="H447" s="9">
        <v>150</v>
      </c>
      <c r="I447" s="12" t="s">
        <v>395</v>
      </c>
      <c r="J447" s="3"/>
      <c r="K447" s="3"/>
      <c r="L447" s="3"/>
      <c r="M447" s="3"/>
      <c r="O447" s="32"/>
    </row>
    <row r="448" spans="1:16">
      <c r="A448" s="57" t="s">
        <v>255</v>
      </c>
      <c r="B448" s="57" t="s">
        <v>255</v>
      </c>
      <c r="C448" s="8" t="s">
        <v>81</v>
      </c>
      <c r="D448" s="9">
        <v>90</v>
      </c>
      <c r="E448" s="9"/>
      <c r="F448" s="9">
        <f t="shared" si="81"/>
        <v>90</v>
      </c>
      <c r="G448" s="9">
        <v>76</v>
      </c>
      <c r="H448" s="9">
        <v>90</v>
      </c>
      <c r="I448" s="12" t="s">
        <v>395</v>
      </c>
      <c r="J448" s="3"/>
      <c r="K448" s="3"/>
      <c r="L448" s="3"/>
      <c r="M448" s="3"/>
      <c r="O448" s="32"/>
    </row>
    <row r="449" spans="1:16">
      <c r="A449" s="57" t="s">
        <v>259</v>
      </c>
      <c r="B449" s="57" t="s">
        <v>259</v>
      </c>
      <c r="C449" s="8" t="s">
        <v>453</v>
      </c>
      <c r="D449" s="9">
        <v>35</v>
      </c>
      <c r="E449" s="9"/>
      <c r="F449" s="9">
        <f t="shared" si="81"/>
        <v>35</v>
      </c>
      <c r="G449" s="9">
        <v>45</v>
      </c>
      <c r="H449" s="9">
        <v>50</v>
      </c>
      <c r="I449" s="12" t="s">
        <v>395</v>
      </c>
      <c r="J449" s="3"/>
      <c r="K449" s="3"/>
      <c r="L449" s="3"/>
      <c r="M449" s="3"/>
      <c r="O449" s="32"/>
    </row>
    <row r="450" spans="1:16">
      <c r="A450" s="57" t="s">
        <v>259</v>
      </c>
      <c r="B450" s="57"/>
      <c r="C450" s="8" t="s">
        <v>222</v>
      </c>
      <c r="D450" s="9">
        <v>13</v>
      </c>
      <c r="E450" s="9"/>
      <c r="F450" s="9">
        <f t="shared" si="81"/>
        <v>13</v>
      </c>
      <c r="G450" s="9">
        <v>20</v>
      </c>
      <c r="H450" s="9">
        <v>25</v>
      </c>
      <c r="I450" s="12" t="s">
        <v>395</v>
      </c>
      <c r="J450" s="3"/>
      <c r="K450" s="3"/>
      <c r="L450" s="3"/>
      <c r="M450" s="3"/>
      <c r="O450" s="32"/>
    </row>
    <row r="451" spans="1:16">
      <c r="A451" s="57" t="s">
        <v>259</v>
      </c>
      <c r="B451" s="57"/>
      <c r="C451" s="8" t="s">
        <v>593</v>
      </c>
      <c r="D451" s="9">
        <v>126</v>
      </c>
      <c r="E451" s="9"/>
      <c r="F451" s="9">
        <f t="shared" si="81"/>
        <v>126</v>
      </c>
      <c r="G451" s="9">
        <v>393</v>
      </c>
      <c r="H451" s="9">
        <v>50</v>
      </c>
      <c r="I451" s="12" t="s">
        <v>395</v>
      </c>
      <c r="J451" s="3"/>
      <c r="K451" s="3"/>
      <c r="L451" s="3"/>
      <c r="M451" s="3"/>
      <c r="O451" s="32"/>
    </row>
    <row r="452" spans="1:16">
      <c r="A452" s="57" t="s">
        <v>403</v>
      </c>
      <c r="B452" s="57" t="s">
        <v>403</v>
      </c>
      <c r="C452" s="8" t="s">
        <v>89</v>
      </c>
      <c r="D452" s="9">
        <v>10</v>
      </c>
      <c r="E452" s="9"/>
      <c r="F452" s="9">
        <f t="shared" si="81"/>
        <v>10</v>
      </c>
      <c r="G452" s="9">
        <v>2</v>
      </c>
      <c r="H452" s="9">
        <v>10</v>
      </c>
      <c r="I452" s="12" t="s">
        <v>395</v>
      </c>
      <c r="J452" s="3"/>
      <c r="K452" s="3"/>
      <c r="L452" s="3"/>
      <c r="M452" s="3"/>
      <c r="O452" s="32"/>
    </row>
    <row r="453" spans="1:16">
      <c r="A453" s="57" t="s">
        <v>263</v>
      </c>
      <c r="B453" s="57" t="s">
        <v>263</v>
      </c>
      <c r="C453" s="8" t="s">
        <v>126</v>
      </c>
      <c r="D453" s="9">
        <v>700</v>
      </c>
      <c r="E453" s="9"/>
      <c r="F453" s="9">
        <f t="shared" si="81"/>
        <v>700</v>
      </c>
      <c r="G453" s="9">
        <v>590</v>
      </c>
      <c r="H453" s="9">
        <v>0</v>
      </c>
      <c r="I453" s="12" t="s">
        <v>395</v>
      </c>
      <c r="K453" s="3"/>
      <c r="L453" s="3"/>
      <c r="M453" s="3"/>
      <c r="O453" s="32"/>
    </row>
    <row r="454" spans="1:16">
      <c r="A454" s="57" t="s">
        <v>260</v>
      </c>
      <c r="B454" s="57" t="s">
        <v>260</v>
      </c>
      <c r="C454" s="8" t="s">
        <v>55</v>
      </c>
      <c r="D454" s="9">
        <v>50</v>
      </c>
      <c r="E454" s="9"/>
      <c r="F454" s="9">
        <f t="shared" si="81"/>
        <v>50</v>
      </c>
      <c r="G454" s="9">
        <v>49</v>
      </c>
      <c r="H454" s="9">
        <v>50</v>
      </c>
      <c r="I454" s="12" t="s">
        <v>395</v>
      </c>
      <c r="J454" s="3"/>
      <c r="K454" s="3"/>
      <c r="L454" s="3"/>
      <c r="M454" s="3"/>
      <c r="O454" s="32"/>
    </row>
    <row r="455" spans="1:16">
      <c r="A455" s="57" t="s">
        <v>260</v>
      </c>
      <c r="B455" s="57"/>
      <c r="C455" s="8" t="s">
        <v>239</v>
      </c>
      <c r="D455" s="9">
        <v>50</v>
      </c>
      <c r="E455" s="9"/>
      <c r="F455" s="9">
        <f t="shared" si="81"/>
        <v>50</v>
      </c>
      <c r="G455" s="9">
        <v>41</v>
      </c>
      <c r="H455" s="9">
        <v>50</v>
      </c>
      <c r="I455" s="12" t="s">
        <v>395</v>
      </c>
      <c r="K455" s="3"/>
      <c r="L455" s="3"/>
      <c r="M455" s="3"/>
      <c r="O455" s="32"/>
    </row>
    <row r="456" spans="1:16">
      <c r="A456" s="57" t="s">
        <v>260</v>
      </c>
      <c r="B456" s="57"/>
      <c r="C456" s="8" t="s">
        <v>335</v>
      </c>
      <c r="D456" s="9">
        <v>50</v>
      </c>
      <c r="E456" s="9"/>
      <c r="F456" s="9">
        <f t="shared" si="81"/>
        <v>50</v>
      </c>
      <c r="G456" s="9">
        <v>128</v>
      </c>
      <c r="H456" s="9">
        <v>100</v>
      </c>
      <c r="I456" s="12" t="s">
        <v>395</v>
      </c>
      <c r="K456" s="3"/>
      <c r="L456" s="3"/>
      <c r="M456" s="3"/>
      <c r="O456" s="32"/>
    </row>
    <row r="457" spans="1:16">
      <c r="A457" s="57" t="s">
        <v>398</v>
      </c>
      <c r="B457" s="57" t="s">
        <v>398</v>
      </c>
      <c r="C457" s="8" t="s">
        <v>92</v>
      </c>
      <c r="D457" s="9">
        <v>385</v>
      </c>
      <c r="E457" s="9"/>
      <c r="F457" s="9">
        <f t="shared" si="81"/>
        <v>385</v>
      </c>
      <c r="G457" s="9">
        <v>268</v>
      </c>
      <c r="H457" s="9">
        <v>156</v>
      </c>
      <c r="I457" s="12" t="s">
        <v>395</v>
      </c>
      <c r="J457" s="12">
        <f>SUM(H447:H456)</f>
        <v>575</v>
      </c>
      <c r="K457" s="3"/>
      <c r="L457" s="3"/>
      <c r="M457" s="3"/>
      <c r="O457" s="32"/>
    </row>
    <row r="458" spans="1:16">
      <c r="A458" s="57" t="s">
        <v>417</v>
      </c>
      <c r="B458" s="57" t="s">
        <v>417</v>
      </c>
      <c r="C458" s="8" t="s">
        <v>553</v>
      </c>
      <c r="D458" s="9">
        <v>2284</v>
      </c>
      <c r="E458" s="9"/>
      <c r="F458" s="9">
        <f t="shared" si="81"/>
        <v>2284</v>
      </c>
      <c r="G458" s="9">
        <v>2161</v>
      </c>
      <c r="H458" s="9">
        <v>0</v>
      </c>
      <c r="I458" s="12" t="s">
        <v>395</v>
      </c>
      <c r="J458" s="12"/>
      <c r="K458" s="3"/>
      <c r="L458" s="3"/>
      <c r="M458" s="3"/>
      <c r="O458" s="32"/>
    </row>
    <row r="459" spans="1:16">
      <c r="A459" s="57" t="s">
        <v>417</v>
      </c>
      <c r="B459" s="57"/>
      <c r="C459" s="8" t="s">
        <v>648</v>
      </c>
      <c r="D459" s="9"/>
      <c r="E459" s="9">
        <v>1365</v>
      </c>
      <c r="F459" s="9">
        <f t="shared" si="81"/>
        <v>1365</v>
      </c>
      <c r="G459" s="9">
        <v>1734</v>
      </c>
      <c r="H459" s="9">
        <v>0</v>
      </c>
      <c r="I459" s="12" t="s">
        <v>395</v>
      </c>
      <c r="J459" s="12"/>
      <c r="K459" s="3"/>
      <c r="L459" s="3"/>
      <c r="M459" s="3"/>
      <c r="O459" s="32"/>
    </row>
    <row r="460" spans="1:16">
      <c r="A460" s="57" t="s">
        <v>400</v>
      </c>
      <c r="B460" s="57" t="s">
        <v>400</v>
      </c>
      <c r="C460" s="8" t="s">
        <v>138</v>
      </c>
      <c r="D460" s="9">
        <v>616</v>
      </c>
      <c r="E460" s="9">
        <v>369</v>
      </c>
      <c r="F460" s="9">
        <f t="shared" si="81"/>
        <v>985</v>
      </c>
      <c r="G460" s="9">
        <v>1052</v>
      </c>
      <c r="H460" s="9">
        <v>0</v>
      </c>
      <c r="I460" s="12" t="s">
        <v>395</v>
      </c>
      <c r="J460" s="12"/>
      <c r="K460" s="3"/>
      <c r="L460" s="3"/>
      <c r="M460" s="3"/>
      <c r="O460" s="32"/>
    </row>
    <row r="461" spans="1:16" s="3" customFormat="1">
      <c r="A461" s="58"/>
      <c r="B461" s="58"/>
      <c r="C461" s="13" t="s">
        <v>54</v>
      </c>
      <c r="D461" s="14">
        <f t="shared" ref="D461:F461" si="82">SUM(D442:D460)</f>
        <v>4843</v>
      </c>
      <c r="E461" s="14">
        <f t="shared" si="82"/>
        <v>1734</v>
      </c>
      <c r="F461" s="14">
        <f t="shared" si="82"/>
        <v>6577</v>
      </c>
      <c r="G461" s="14">
        <f t="shared" ref="G461:H461" si="83">SUM(G442:G460)</f>
        <v>6639</v>
      </c>
      <c r="H461" s="14">
        <f t="shared" si="83"/>
        <v>781</v>
      </c>
      <c r="I461" s="6"/>
      <c r="O461" s="32"/>
    </row>
    <row r="462" spans="1:16" s="3" customFormat="1">
      <c r="A462" s="55"/>
      <c r="B462" s="55"/>
      <c r="D462" s="6"/>
      <c r="E462" s="6"/>
      <c r="F462" s="6"/>
      <c r="G462" s="6"/>
      <c r="H462" s="6"/>
      <c r="I462" s="6"/>
      <c r="O462" s="32"/>
    </row>
    <row r="463" spans="1:16" s="3" customFormat="1">
      <c r="A463" s="55"/>
      <c r="B463" s="55"/>
      <c r="D463" s="6"/>
      <c r="E463" s="6"/>
      <c r="F463" s="6"/>
      <c r="G463" s="6"/>
      <c r="H463" s="6"/>
      <c r="I463" s="6"/>
      <c r="O463" s="32"/>
    </row>
    <row r="464" spans="1:16" s="1" customFormat="1">
      <c r="A464" s="54" t="s">
        <v>544</v>
      </c>
      <c r="B464" s="54"/>
      <c r="D464" s="5"/>
      <c r="E464" s="5"/>
      <c r="F464" s="5"/>
      <c r="G464" s="5"/>
      <c r="H464" s="5"/>
      <c r="I464" s="5"/>
      <c r="J464" s="10"/>
      <c r="K464" s="10"/>
      <c r="L464" s="10"/>
      <c r="M464" s="10"/>
      <c r="N464" s="10"/>
      <c r="O464" s="32"/>
      <c r="P464" s="2"/>
    </row>
    <row r="465" spans="1:257" s="1" customFormat="1">
      <c r="A465" s="54" t="s">
        <v>269</v>
      </c>
      <c r="B465" s="54"/>
      <c r="D465" s="5"/>
      <c r="E465" s="5"/>
      <c r="F465" s="5"/>
      <c r="G465" s="5"/>
      <c r="H465" s="5"/>
      <c r="I465" s="5"/>
      <c r="J465" s="10"/>
      <c r="K465" s="10"/>
      <c r="L465" s="10"/>
      <c r="M465" s="10"/>
      <c r="N465" s="10"/>
      <c r="O465" s="32"/>
      <c r="P465" s="2"/>
    </row>
    <row r="466" spans="1:257" s="3" customFormat="1">
      <c r="A466" s="55" t="s">
        <v>53</v>
      </c>
      <c r="B466" s="55"/>
      <c r="D466" s="6"/>
      <c r="E466" s="6"/>
      <c r="F466" s="6"/>
      <c r="G466" s="6"/>
      <c r="H466" s="6"/>
      <c r="I466" s="6"/>
      <c r="J466" s="10"/>
      <c r="K466" s="10"/>
      <c r="L466" s="10"/>
      <c r="M466" s="10"/>
      <c r="N466" s="18"/>
      <c r="O466" s="32"/>
      <c r="P466" s="18"/>
    </row>
    <row r="467" spans="1:257">
      <c r="A467" s="57" t="s">
        <v>494</v>
      </c>
      <c r="B467" s="57" t="s">
        <v>406</v>
      </c>
      <c r="C467" s="8" t="s">
        <v>147</v>
      </c>
      <c r="D467" s="9">
        <v>8300</v>
      </c>
      <c r="E467" s="9"/>
      <c r="F467" s="9">
        <f>SUM(D467:E467)</f>
        <v>8300</v>
      </c>
      <c r="G467" s="9">
        <v>8300</v>
      </c>
      <c r="H467" s="9">
        <v>8300</v>
      </c>
      <c r="I467" s="12" t="s">
        <v>395</v>
      </c>
      <c r="J467" s="10" t="s">
        <v>158</v>
      </c>
      <c r="K467" s="3"/>
      <c r="L467" s="3"/>
      <c r="M467" s="3"/>
      <c r="O467" s="32"/>
    </row>
    <row r="468" spans="1:257" s="3" customFormat="1">
      <c r="A468" s="58"/>
      <c r="B468" s="58"/>
      <c r="C468" s="13" t="s">
        <v>54</v>
      </c>
      <c r="D468" s="14">
        <f t="shared" ref="D468:F468" si="84">SUM(D467:D467)</f>
        <v>8300</v>
      </c>
      <c r="E468" s="14">
        <f t="shared" si="84"/>
        <v>0</v>
      </c>
      <c r="F468" s="14">
        <f t="shared" si="84"/>
        <v>8300</v>
      </c>
      <c r="G468" s="14">
        <f t="shared" ref="G468:H468" si="85">SUM(G467:G467)</f>
        <v>8300</v>
      </c>
      <c r="H468" s="14">
        <f t="shared" si="85"/>
        <v>8300</v>
      </c>
      <c r="I468" s="6"/>
      <c r="O468" s="32"/>
    </row>
    <row r="469" spans="1:257" s="3" customFormat="1">
      <c r="A469" s="55"/>
      <c r="B469" s="55"/>
      <c r="D469" s="6"/>
      <c r="E469" s="6"/>
      <c r="F469" s="6"/>
      <c r="G469" s="6"/>
      <c r="H469" s="6"/>
      <c r="I469" s="6"/>
      <c r="O469" s="32"/>
    </row>
    <row r="470" spans="1:257" s="3" customFormat="1">
      <c r="A470" s="55"/>
      <c r="B470" s="55"/>
      <c r="D470" s="6"/>
      <c r="E470" s="6"/>
      <c r="F470" s="6"/>
      <c r="G470" s="6"/>
      <c r="H470" s="6"/>
      <c r="I470" s="6"/>
      <c r="O470" s="32"/>
    </row>
    <row r="471" spans="1:257" s="1" customFormat="1">
      <c r="A471" s="54" t="s">
        <v>277</v>
      </c>
      <c r="B471" s="54"/>
      <c r="D471" s="5"/>
      <c r="E471" s="5"/>
      <c r="F471" s="5"/>
      <c r="G471" s="5"/>
      <c r="H471" s="5"/>
      <c r="I471" s="5"/>
      <c r="J471" s="10"/>
      <c r="K471" s="10"/>
      <c r="L471" s="10"/>
      <c r="M471" s="10"/>
      <c r="N471" s="10"/>
      <c r="O471" s="32"/>
      <c r="P471" s="2"/>
    </row>
    <row r="472" spans="1:257" s="1" customFormat="1">
      <c r="A472" s="54" t="s">
        <v>269</v>
      </c>
      <c r="B472" s="54"/>
      <c r="D472" s="5"/>
      <c r="E472" s="5"/>
      <c r="F472" s="5"/>
      <c r="G472" s="5"/>
      <c r="H472" s="5"/>
      <c r="I472" s="5"/>
      <c r="J472" s="10"/>
      <c r="K472" s="10"/>
      <c r="L472" s="10"/>
      <c r="M472" s="10"/>
      <c r="N472" s="10"/>
      <c r="O472" s="32"/>
      <c r="P472" s="2"/>
    </row>
    <row r="473" spans="1:257" s="3" customFormat="1">
      <c r="A473" s="55" t="s">
        <v>51</v>
      </c>
      <c r="B473" s="55"/>
      <c r="D473" s="6"/>
      <c r="E473" s="6"/>
      <c r="F473" s="6"/>
      <c r="G473" s="6"/>
      <c r="H473" s="6"/>
      <c r="I473" s="6"/>
      <c r="J473" s="10"/>
      <c r="K473" s="10"/>
      <c r="L473" s="10"/>
      <c r="M473" s="10"/>
      <c r="N473" s="18"/>
      <c r="O473" s="32"/>
      <c r="P473" s="18"/>
    </row>
    <row r="474" spans="1:257">
      <c r="A474" s="57" t="s">
        <v>405</v>
      </c>
      <c r="B474" s="57" t="s">
        <v>405</v>
      </c>
      <c r="C474" s="8" t="s">
        <v>545</v>
      </c>
      <c r="D474" s="9">
        <v>0</v>
      </c>
      <c r="E474" s="9">
        <v>0</v>
      </c>
      <c r="F474" s="9">
        <f>SUM(D474:E474)</f>
        <v>0</v>
      </c>
      <c r="G474" s="9">
        <v>73</v>
      </c>
      <c r="H474" s="9">
        <v>0</v>
      </c>
      <c r="I474" s="12" t="s">
        <v>395</v>
      </c>
      <c r="K474" s="3"/>
      <c r="L474" s="3"/>
      <c r="M474" s="3"/>
      <c r="O474" s="32"/>
    </row>
    <row r="475" spans="1:257" s="3" customFormat="1">
      <c r="A475" s="58"/>
      <c r="B475" s="58"/>
      <c r="C475" s="13" t="s">
        <v>52</v>
      </c>
      <c r="D475" s="14">
        <f t="shared" ref="D475:F475" si="86">SUM(D474:D474)</f>
        <v>0</v>
      </c>
      <c r="E475" s="14">
        <f t="shared" si="86"/>
        <v>0</v>
      </c>
      <c r="F475" s="14">
        <f t="shared" si="86"/>
        <v>0</v>
      </c>
      <c r="G475" s="14">
        <f t="shared" ref="G475:H475" si="87">SUM(G474:G474)</f>
        <v>73</v>
      </c>
      <c r="H475" s="14">
        <f t="shared" si="87"/>
        <v>0</v>
      </c>
      <c r="I475" s="6"/>
      <c r="O475" s="32"/>
    </row>
    <row r="476" spans="1:257" s="3" customFormat="1">
      <c r="A476" s="55"/>
      <c r="B476" s="55"/>
      <c r="D476" s="6"/>
      <c r="E476" s="6"/>
      <c r="F476" s="6"/>
      <c r="G476" s="6"/>
      <c r="H476" s="6"/>
      <c r="I476" s="6"/>
      <c r="O476" s="32"/>
    </row>
    <row r="477" spans="1:257" s="3" customFormat="1">
      <c r="A477" s="55"/>
      <c r="B477" s="55"/>
      <c r="D477" s="6"/>
      <c r="E477" s="6"/>
      <c r="F477" s="6"/>
      <c r="G477" s="6"/>
      <c r="H477" s="6"/>
      <c r="I477" s="6"/>
      <c r="O477" s="32"/>
    </row>
    <row r="478" spans="1:257" s="1" customFormat="1">
      <c r="A478" s="54" t="s">
        <v>448</v>
      </c>
      <c r="B478" s="54"/>
      <c r="D478" s="5"/>
      <c r="E478" s="5"/>
      <c r="F478" s="5"/>
      <c r="G478" s="5"/>
      <c r="H478" s="5"/>
      <c r="I478" s="5"/>
      <c r="J478" s="21"/>
    </row>
    <row r="479" spans="1:257" ht="12.4" customHeight="1">
      <c r="A479" s="54" t="s">
        <v>269</v>
      </c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  <c r="AR479" s="54"/>
      <c r="AS479" s="54"/>
      <c r="AT479" s="54"/>
      <c r="AU479" s="54"/>
      <c r="AV479" s="54"/>
      <c r="AW479" s="54"/>
      <c r="AX479" s="54"/>
      <c r="AY479" s="54"/>
      <c r="AZ479" s="54"/>
      <c r="BA479" s="54"/>
      <c r="BB479" s="54"/>
      <c r="BC479" s="54"/>
      <c r="BD479" s="54"/>
      <c r="BE479" s="54"/>
      <c r="BF479" s="54"/>
      <c r="BG479" s="54"/>
      <c r="BH479" s="54"/>
      <c r="BI479" s="54"/>
      <c r="BJ479" s="54"/>
      <c r="BK479" s="54"/>
      <c r="BL479" s="54"/>
      <c r="BM479" s="54"/>
      <c r="BN479" s="54"/>
      <c r="BO479" s="54"/>
      <c r="BP479" s="54"/>
      <c r="BQ479" s="54"/>
      <c r="BR479" s="54"/>
      <c r="BS479" s="54"/>
      <c r="BT479" s="54"/>
      <c r="BU479" s="54"/>
      <c r="BV479" s="54"/>
      <c r="BW479" s="54"/>
      <c r="BX479" s="54"/>
      <c r="BY479" s="54"/>
      <c r="BZ479" s="54"/>
      <c r="CA479" s="54"/>
      <c r="CB479" s="54"/>
      <c r="CC479" s="54"/>
      <c r="CD479" s="54"/>
      <c r="CE479" s="54"/>
      <c r="CF479" s="54"/>
      <c r="CG479" s="54"/>
      <c r="CH479" s="54"/>
      <c r="CI479" s="54"/>
      <c r="CJ479" s="54"/>
      <c r="CK479" s="54"/>
      <c r="CL479" s="54"/>
      <c r="CM479" s="54"/>
      <c r="CN479" s="54"/>
      <c r="CO479" s="54"/>
      <c r="CP479" s="54"/>
      <c r="CQ479" s="54"/>
      <c r="CR479" s="54"/>
      <c r="CS479" s="54"/>
      <c r="CT479" s="54"/>
      <c r="CU479" s="54"/>
      <c r="CV479" s="54"/>
      <c r="CW479" s="54"/>
      <c r="CX479" s="54"/>
      <c r="CY479" s="54"/>
      <c r="CZ479" s="54"/>
      <c r="DA479" s="54"/>
      <c r="DB479" s="54"/>
      <c r="DC479" s="54"/>
      <c r="DD479" s="54"/>
      <c r="DE479" s="54"/>
      <c r="DF479" s="54"/>
      <c r="DG479" s="54"/>
      <c r="DH479" s="54"/>
      <c r="DI479" s="54"/>
      <c r="DJ479" s="54"/>
      <c r="DK479" s="54"/>
      <c r="DL479" s="54"/>
      <c r="DM479" s="54"/>
      <c r="DN479" s="54"/>
      <c r="DO479" s="54"/>
      <c r="DP479" s="54"/>
      <c r="DQ479" s="54"/>
      <c r="DR479" s="54"/>
      <c r="DS479" s="54"/>
      <c r="DT479" s="54"/>
      <c r="DU479" s="54"/>
      <c r="DV479" s="54"/>
      <c r="DW479" s="54"/>
      <c r="DX479" s="54"/>
      <c r="DY479" s="54"/>
      <c r="DZ479" s="54"/>
      <c r="EA479" s="54"/>
      <c r="EB479" s="54"/>
      <c r="EC479" s="54"/>
      <c r="ED479" s="54"/>
      <c r="EE479" s="54"/>
      <c r="EF479" s="54"/>
      <c r="EG479" s="54"/>
      <c r="EH479" s="54"/>
      <c r="EI479" s="54"/>
      <c r="EJ479" s="54"/>
      <c r="EK479" s="54"/>
      <c r="EL479" s="54"/>
      <c r="EM479" s="54"/>
      <c r="EN479" s="54"/>
      <c r="EO479" s="54"/>
      <c r="EP479" s="54"/>
      <c r="EQ479" s="54"/>
      <c r="ER479" s="54"/>
      <c r="ES479" s="54"/>
      <c r="ET479" s="54"/>
      <c r="EU479" s="54"/>
      <c r="EV479" s="54"/>
      <c r="EW479" s="54"/>
      <c r="EX479" s="54"/>
      <c r="EY479" s="54"/>
      <c r="EZ479" s="54"/>
      <c r="FA479" s="54"/>
      <c r="FB479" s="54"/>
      <c r="FC479" s="54"/>
      <c r="FD479" s="54"/>
      <c r="FE479" s="54"/>
      <c r="FF479" s="54"/>
      <c r="FG479" s="54"/>
      <c r="FH479" s="54"/>
      <c r="FI479" s="54"/>
      <c r="FJ479" s="54"/>
      <c r="FK479" s="54"/>
      <c r="FL479" s="54"/>
      <c r="FM479" s="54"/>
      <c r="FN479" s="54"/>
      <c r="FO479" s="54"/>
      <c r="FP479" s="54"/>
      <c r="FQ479" s="54"/>
      <c r="FR479" s="54"/>
      <c r="FS479" s="54"/>
      <c r="FT479" s="54"/>
      <c r="FU479" s="54"/>
      <c r="FV479" s="54"/>
      <c r="FW479" s="54"/>
      <c r="FX479" s="54"/>
      <c r="FY479" s="54"/>
      <c r="FZ479" s="54"/>
      <c r="GA479" s="54"/>
      <c r="GB479" s="54"/>
      <c r="GC479" s="54"/>
      <c r="GD479" s="54"/>
      <c r="GE479" s="54"/>
      <c r="GF479" s="54"/>
      <c r="GG479" s="54"/>
      <c r="GH479" s="54"/>
      <c r="GI479" s="54"/>
      <c r="GJ479" s="54"/>
      <c r="GK479" s="54"/>
      <c r="GL479" s="54"/>
      <c r="GM479" s="54"/>
      <c r="GN479" s="54"/>
      <c r="GO479" s="54"/>
      <c r="GP479" s="54"/>
      <c r="GQ479" s="54"/>
      <c r="GR479" s="54"/>
      <c r="GS479" s="54"/>
      <c r="GT479" s="54"/>
      <c r="GU479" s="54"/>
      <c r="GV479" s="54"/>
      <c r="GW479" s="54"/>
      <c r="GX479" s="54"/>
      <c r="GY479" s="54"/>
      <c r="GZ479" s="54"/>
      <c r="HA479" s="54"/>
      <c r="HB479" s="54"/>
      <c r="HC479" s="54"/>
      <c r="HD479" s="54"/>
      <c r="HE479" s="54"/>
      <c r="HF479" s="54"/>
      <c r="HG479" s="54"/>
      <c r="HH479" s="54"/>
      <c r="HI479" s="54"/>
      <c r="HJ479" s="54"/>
      <c r="HK479" s="54"/>
      <c r="HL479" s="54"/>
      <c r="HM479" s="54"/>
      <c r="HN479" s="54"/>
      <c r="HO479" s="54"/>
      <c r="HP479" s="54"/>
      <c r="HQ479" s="54"/>
      <c r="HR479" s="54"/>
      <c r="HS479" s="54"/>
      <c r="HT479" s="54"/>
      <c r="HU479" s="54"/>
      <c r="HV479" s="54"/>
      <c r="HW479" s="54"/>
      <c r="HX479" s="54"/>
      <c r="HY479" s="54"/>
      <c r="HZ479" s="54"/>
      <c r="IA479" s="54"/>
      <c r="IB479" s="54"/>
      <c r="IC479" s="54"/>
      <c r="ID479" s="54"/>
      <c r="IE479" s="54"/>
      <c r="IF479" s="54"/>
      <c r="IG479" s="54"/>
      <c r="IH479" s="54"/>
      <c r="II479" s="54"/>
      <c r="IJ479" s="54"/>
      <c r="IK479" s="54"/>
      <c r="IL479" s="54"/>
      <c r="IM479" s="54"/>
      <c r="IN479" s="54"/>
      <c r="IO479" s="54"/>
      <c r="IP479" s="54"/>
      <c r="IQ479" s="54"/>
      <c r="IR479" s="54"/>
      <c r="IS479" s="54"/>
      <c r="IT479" s="54"/>
      <c r="IU479" s="54"/>
      <c r="IV479" s="54"/>
      <c r="IW479" s="54"/>
    </row>
    <row r="480" spans="1:257" s="3" customFormat="1">
      <c r="A480" s="55" t="s">
        <v>53</v>
      </c>
      <c r="B480" s="55"/>
      <c r="D480" s="6"/>
      <c r="E480" s="6"/>
      <c r="F480" s="6"/>
      <c r="G480" s="6"/>
      <c r="H480" s="6"/>
      <c r="I480" s="6"/>
      <c r="O480" s="32"/>
    </row>
    <row r="481" spans="1:257">
      <c r="A481" s="57" t="s">
        <v>620</v>
      </c>
      <c r="B481" s="57" t="s">
        <v>402</v>
      </c>
      <c r="C481" s="8" t="s">
        <v>85</v>
      </c>
      <c r="D481" s="9"/>
      <c r="E481" s="9"/>
      <c r="F481" s="9">
        <f>SUM(D481:E481)</f>
        <v>0</v>
      </c>
      <c r="G481" s="9">
        <v>16</v>
      </c>
      <c r="H481" s="9">
        <v>0</v>
      </c>
      <c r="I481" s="12" t="s">
        <v>395</v>
      </c>
      <c r="O481" s="32"/>
    </row>
    <row r="482" spans="1:257">
      <c r="A482" s="57" t="s">
        <v>260</v>
      </c>
      <c r="B482" s="57" t="s">
        <v>260</v>
      </c>
      <c r="C482" s="8" t="s">
        <v>442</v>
      </c>
      <c r="D482" s="9">
        <v>1093</v>
      </c>
      <c r="E482" s="9"/>
      <c r="F482" s="9">
        <f>SUM(D482:E482)</f>
        <v>1093</v>
      </c>
      <c r="G482" s="9">
        <v>594</v>
      </c>
      <c r="H482" s="9">
        <v>0</v>
      </c>
      <c r="I482" s="12" t="s">
        <v>395</v>
      </c>
      <c r="O482" s="32"/>
    </row>
    <row r="483" spans="1:257">
      <c r="A483" s="57" t="s">
        <v>398</v>
      </c>
      <c r="B483" s="57" t="s">
        <v>398</v>
      </c>
      <c r="C483" s="8" t="s">
        <v>92</v>
      </c>
      <c r="D483" s="9">
        <v>303</v>
      </c>
      <c r="E483" s="9"/>
      <c r="F483" s="9">
        <f t="shared" ref="F483:F485" si="88">SUM(D483:E483)</f>
        <v>303</v>
      </c>
      <c r="G483" s="9">
        <v>26</v>
      </c>
      <c r="H483" s="9">
        <v>0</v>
      </c>
      <c r="I483" s="12" t="s">
        <v>395</v>
      </c>
      <c r="O483" s="32"/>
    </row>
    <row r="484" spans="1:257">
      <c r="A484" s="57" t="s">
        <v>258</v>
      </c>
      <c r="B484" s="57" t="s">
        <v>258</v>
      </c>
      <c r="C484" s="8" t="s">
        <v>444</v>
      </c>
      <c r="D484" s="9">
        <v>31635</v>
      </c>
      <c r="E484" s="9"/>
      <c r="F484" s="9">
        <f t="shared" si="88"/>
        <v>31635</v>
      </c>
      <c r="G484" s="9">
        <v>32801</v>
      </c>
      <c r="H484" s="9">
        <v>0</v>
      </c>
      <c r="I484" s="12" t="s">
        <v>395</v>
      </c>
      <c r="J484" s="12"/>
      <c r="O484" s="32"/>
    </row>
    <row r="485" spans="1:257">
      <c r="A485" s="57" t="s">
        <v>399</v>
      </c>
      <c r="B485" s="57" t="s">
        <v>399</v>
      </c>
      <c r="C485" s="8" t="s">
        <v>137</v>
      </c>
      <c r="D485" s="9">
        <v>8542</v>
      </c>
      <c r="E485" s="9"/>
      <c r="F485" s="9">
        <f t="shared" si="88"/>
        <v>8542</v>
      </c>
      <c r="G485" s="9">
        <v>8708</v>
      </c>
      <c r="H485" s="9">
        <v>0</v>
      </c>
      <c r="I485" s="12" t="s">
        <v>395</v>
      </c>
      <c r="O485" s="32"/>
    </row>
    <row r="486" spans="1:257" s="3" customFormat="1">
      <c r="A486" s="58"/>
      <c r="B486" s="58"/>
      <c r="C486" s="13" t="s">
        <v>54</v>
      </c>
      <c r="D486" s="14">
        <f t="shared" ref="D486:F486" si="89">SUM(D481:D485)</f>
        <v>41573</v>
      </c>
      <c r="E486" s="14">
        <f t="shared" si="89"/>
        <v>0</v>
      </c>
      <c r="F486" s="14">
        <f t="shared" si="89"/>
        <v>41573</v>
      </c>
      <c r="G486" s="14">
        <f>SUM(G481:G485)</f>
        <v>42145</v>
      </c>
      <c r="H486" s="14">
        <f>SUM(H481:H485)</f>
        <v>0</v>
      </c>
      <c r="I486" s="6"/>
      <c r="O486" s="32"/>
    </row>
    <row r="487" spans="1:257" s="3" customFormat="1">
      <c r="A487" s="55"/>
      <c r="B487" s="55"/>
      <c r="D487" s="6"/>
      <c r="E487" s="6"/>
      <c r="F487" s="6"/>
      <c r="G487" s="6"/>
      <c r="H487" s="6"/>
      <c r="I487" s="6"/>
      <c r="O487" s="32"/>
    </row>
    <row r="488" spans="1:257" s="3" customFormat="1">
      <c r="A488" s="55"/>
      <c r="B488" s="55"/>
      <c r="D488" s="6"/>
      <c r="E488" s="6"/>
      <c r="F488" s="6"/>
      <c r="G488" s="6"/>
      <c r="H488" s="6"/>
      <c r="I488" s="6"/>
      <c r="O488" s="32"/>
    </row>
    <row r="489" spans="1:257" s="1" customFormat="1">
      <c r="A489" s="54" t="s">
        <v>378</v>
      </c>
      <c r="B489" s="54"/>
      <c r="D489" s="5"/>
      <c r="E489" s="5"/>
      <c r="F489" s="5"/>
      <c r="G489" s="5"/>
      <c r="H489" s="5"/>
      <c r="I489" s="5"/>
      <c r="J489" s="21"/>
    </row>
    <row r="490" spans="1:257" s="1" customFormat="1">
      <c r="A490" s="54" t="s">
        <v>269</v>
      </c>
      <c r="B490" s="54"/>
      <c r="D490" s="5"/>
      <c r="E490" s="5"/>
      <c r="F490" s="5"/>
      <c r="G490" s="5"/>
      <c r="H490" s="5"/>
      <c r="I490" s="5"/>
      <c r="J490" s="21"/>
    </row>
    <row r="491" spans="1:257" s="18" customFormat="1">
      <c r="A491" s="65" t="s">
        <v>51</v>
      </c>
      <c r="B491" s="65"/>
      <c r="D491" s="19"/>
      <c r="E491" s="19"/>
      <c r="F491" s="19"/>
      <c r="G491" s="19"/>
      <c r="H491" s="19"/>
      <c r="I491" s="19"/>
      <c r="J491" s="21"/>
    </row>
    <row r="492" spans="1:257">
      <c r="A492" s="57" t="s">
        <v>519</v>
      </c>
      <c r="B492" s="57" t="s">
        <v>426</v>
      </c>
      <c r="C492" s="8" t="s">
        <v>379</v>
      </c>
      <c r="D492" s="9">
        <v>90</v>
      </c>
      <c r="E492" s="9"/>
      <c r="F492" s="9">
        <f>SUM(D492:E492)</f>
        <v>90</v>
      </c>
      <c r="G492" s="9">
        <v>5</v>
      </c>
      <c r="H492" s="9">
        <v>85</v>
      </c>
      <c r="I492" s="12" t="s">
        <v>394</v>
      </c>
      <c r="J492" s="21"/>
    </row>
    <row r="493" spans="1:257" s="3" customFormat="1">
      <c r="A493" s="58"/>
      <c r="B493" s="58"/>
      <c r="C493" s="13" t="s">
        <v>52</v>
      </c>
      <c r="D493" s="14">
        <f t="shared" ref="D493:F493" si="90">SUM(D492:D492)</f>
        <v>90</v>
      </c>
      <c r="E493" s="14">
        <f t="shared" si="90"/>
        <v>0</v>
      </c>
      <c r="F493" s="14">
        <f t="shared" si="90"/>
        <v>90</v>
      </c>
      <c r="G493" s="14">
        <f t="shared" ref="G493:H493" si="91">SUM(G492:G492)</f>
        <v>5</v>
      </c>
      <c r="H493" s="14">
        <f t="shared" si="91"/>
        <v>85</v>
      </c>
      <c r="I493" s="6"/>
      <c r="J493" s="4"/>
    </row>
    <row r="494" spans="1:257" s="3" customFormat="1">
      <c r="A494" s="55"/>
      <c r="B494" s="55"/>
      <c r="D494" s="6"/>
      <c r="E494" s="6"/>
      <c r="F494" s="6"/>
      <c r="G494" s="6"/>
      <c r="H494" s="6"/>
      <c r="I494" s="6"/>
      <c r="O494" s="32"/>
    </row>
    <row r="495" spans="1:257" s="3" customFormat="1" ht="13.5" customHeight="1">
      <c r="A495" s="67" t="s">
        <v>278</v>
      </c>
      <c r="B495" s="67"/>
      <c r="D495" s="6"/>
      <c r="E495" s="6"/>
      <c r="F495" s="6"/>
      <c r="G495" s="6"/>
      <c r="H495" s="6"/>
      <c r="I495" s="6"/>
      <c r="M495" s="10"/>
      <c r="N495" s="10"/>
      <c r="O495" s="10"/>
      <c r="P495" s="10"/>
      <c r="Q495" s="10"/>
    </row>
    <row r="496" spans="1:257" ht="12.4" customHeight="1">
      <c r="A496" s="54" t="s">
        <v>269</v>
      </c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  <c r="AR496" s="54"/>
      <c r="AS496" s="54"/>
      <c r="AT496" s="54"/>
      <c r="AU496" s="54"/>
      <c r="AV496" s="54"/>
      <c r="AW496" s="54"/>
      <c r="AX496" s="54"/>
      <c r="AY496" s="54"/>
      <c r="AZ496" s="54"/>
      <c r="BA496" s="54"/>
      <c r="BB496" s="54"/>
      <c r="BC496" s="54"/>
      <c r="BD496" s="54"/>
      <c r="BE496" s="54"/>
      <c r="BF496" s="54"/>
      <c r="BG496" s="54"/>
      <c r="BH496" s="54"/>
      <c r="BI496" s="54"/>
      <c r="BJ496" s="54"/>
      <c r="BK496" s="54"/>
      <c r="BL496" s="54"/>
      <c r="BM496" s="54"/>
      <c r="BN496" s="54"/>
      <c r="BO496" s="54"/>
      <c r="BP496" s="54"/>
      <c r="BQ496" s="54"/>
      <c r="BR496" s="54"/>
      <c r="BS496" s="54"/>
      <c r="BT496" s="54"/>
      <c r="BU496" s="54"/>
      <c r="BV496" s="54"/>
      <c r="BW496" s="54"/>
      <c r="BX496" s="54"/>
      <c r="BY496" s="54"/>
      <c r="BZ496" s="54"/>
      <c r="CA496" s="54"/>
      <c r="CB496" s="54"/>
      <c r="CC496" s="54"/>
      <c r="CD496" s="54"/>
      <c r="CE496" s="54"/>
      <c r="CF496" s="54"/>
      <c r="CG496" s="54"/>
      <c r="CH496" s="54"/>
      <c r="CI496" s="54"/>
      <c r="CJ496" s="54"/>
      <c r="CK496" s="54"/>
      <c r="CL496" s="54"/>
      <c r="CM496" s="54"/>
      <c r="CN496" s="54"/>
      <c r="CO496" s="54"/>
      <c r="CP496" s="54"/>
      <c r="CQ496" s="54"/>
      <c r="CR496" s="54"/>
      <c r="CS496" s="54"/>
      <c r="CT496" s="54"/>
      <c r="CU496" s="54"/>
      <c r="CV496" s="54"/>
      <c r="CW496" s="54"/>
      <c r="CX496" s="54"/>
      <c r="CY496" s="54"/>
      <c r="CZ496" s="54"/>
      <c r="DA496" s="54"/>
      <c r="DB496" s="54"/>
      <c r="DC496" s="54"/>
      <c r="DD496" s="54"/>
      <c r="DE496" s="54"/>
      <c r="DF496" s="54"/>
      <c r="DG496" s="54"/>
      <c r="DH496" s="54"/>
      <c r="DI496" s="54"/>
      <c r="DJ496" s="54"/>
      <c r="DK496" s="54"/>
      <c r="DL496" s="54"/>
      <c r="DM496" s="54"/>
      <c r="DN496" s="54"/>
      <c r="DO496" s="54"/>
      <c r="DP496" s="54"/>
      <c r="DQ496" s="54"/>
      <c r="DR496" s="54"/>
      <c r="DS496" s="54"/>
      <c r="DT496" s="54"/>
      <c r="DU496" s="54"/>
      <c r="DV496" s="54"/>
      <c r="DW496" s="54"/>
      <c r="DX496" s="54"/>
      <c r="DY496" s="54"/>
      <c r="DZ496" s="54"/>
      <c r="EA496" s="54"/>
      <c r="EB496" s="54"/>
      <c r="EC496" s="54"/>
      <c r="ED496" s="54"/>
      <c r="EE496" s="54"/>
      <c r="EF496" s="54"/>
      <c r="EG496" s="54"/>
      <c r="EH496" s="54"/>
      <c r="EI496" s="54"/>
      <c r="EJ496" s="54"/>
      <c r="EK496" s="54"/>
      <c r="EL496" s="54"/>
      <c r="EM496" s="54"/>
      <c r="EN496" s="54"/>
      <c r="EO496" s="54"/>
      <c r="EP496" s="54"/>
      <c r="EQ496" s="54"/>
      <c r="ER496" s="54"/>
      <c r="ES496" s="54"/>
      <c r="ET496" s="54"/>
      <c r="EU496" s="54"/>
      <c r="EV496" s="54"/>
      <c r="EW496" s="54"/>
      <c r="EX496" s="54"/>
      <c r="EY496" s="54"/>
      <c r="EZ496" s="54"/>
      <c r="FA496" s="54"/>
      <c r="FB496" s="54"/>
      <c r="FC496" s="54"/>
      <c r="FD496" s="54"/>
      <c r="FE496" s="54"/>
      <c r="FF496" s="54"/>
      <c r="FG496" s="54"/>
      <c r="FH496" s="54"/>
      <c r="FI496" s="54"/>
      <c r="FJ496" s="54"/>
      <c r="FK496" s="54"/>
      <c r="FL496" s="54"/>
      <c r="FM496" s="54"/>
      <c r="FN496" s="54"/>
      <c r="FO496" s="54"/>
      <c r="FP496" s="54"/>
      <c r="FQ496" s="54"/>
      <c r="FR496" s="54"/>
      <c r="FS496" s="54"/>
      <c r="FT496" s="54"/>
      <c r="FU496" s="54"/>
      <c r="FV496" s="54"/>
      <c r="FW496" s="54"/>
      <c r="FX496" s="54"/>
      <c r="FY496" s="54"/>
      <c r="FZ496" s="54"/>
      <c r="GA496" s="54"/>
      <c r="GB496" s="54"/>
      <c r="GC496" s="54"/>
      <c r="GD496" s="54"/>
      <c r="GE496" s="54"/>
      <c r="GF496" s="54"/>
      <c r="GG496" s="54"/>
      <c r="GH496" s="54"/>
      <c r="GI496" s="54"/>
      <c r="GJ496" s="54"/>
      <c r="GK496" s="54"/>
      <c r="GL496" s="54"/>
      <c r="GM496" s="54"/>
      <c r="GN496" s="54"/>
      <c r="GO496" s="54"/>
      <c r="GP496" s="54"/>
      <c r="GQ496" s="54"/>
      <c r="GR496" s="54"/>
      <c r="GS496" s="54"/>
      <c r="GT496" s="54"/>
      <c r="GU496" s="54"/>
      <c r="GV496" s="54"/>
      <c r="GW496" s="54"/>
      <c r="GX496" s="54"/>
      <c r="GY496" s="54"/>
      <c r="GZ496" s="54"/>
      <c r="HA496" s="54"/>
      <c r="HB496" s="54"/>
      <c r="HC496" s="54"/>
      <c r="HD496" s="54"/>
      <c r="HE496" s="54"/>
      <c r="HF496" s="54"/>
      <c r="HG496" s="54"/>
      <c r="HH496" s="54"/>
      <c r="HI496" s="54"/>
      <c r="HJ496" s="54"/>
      <c r="HK496" s="54"/>
      <c r="HL496" s="54"/>
      <c r="HM496" s="54"/>
      <c r="HN496" s="54"/>
      <c r="HO496" s="54"/>
      <c r="HP496" s="54"/>
      <c r="HQ496" s="54"/>
      <c r="HR496" s="54"/>
      <c r="HS496" s="54"/>
      <c r="HT496" s="54"/>
      <c r="HU496" s="54"/>
      <c r="HV496" s="54"/>
      <c r="HW496" s="54"/>
      <c r="HX496" s="54"/>
      <c r="HY496" s="54"/>
      <c r="HZ496" s="54"/>
      <c r="IA496" s="54"/>
      <c r="IB496" s="54"/>
      <c r="IC496" s="54"/>
      <c r="ID496" s="54"/>
      <c r="IE496" s="54"/>
      <c r="IF496" s="54"/>
      <c r="IG496" s="54"/>
      <c r="IH496" s="54"/>
      <c r="II496" s="54"/>
      <c r="IJ496" s="54"/>
      <c r="IK496" s="54"/>
      <c r="IL496" s="54"/>
      <c r="IM496" s="54"/>
      <c r="IN496" s="54"/>
      <c r="IO496" s="54"/>
      <c r="IP496" s="54"/>
      <c r="IQ496" s="54"/>
      <c r="IR496" s="54"/>
      <c r="IS496" s="54"/>
      <c r="IT496" s="54"/>
      <c r="IU496" s="54"/>
      <c r="IV496" s="54"/>
      <c r="IW496" s="54"/>
    </row>
    <row r="497" spans="1:15" s="3" customFormat="1">
      <c r="A497" s="55" t="s">
        <v>53</v>
      </c>
      <c r="B497" s="55"/>
      <c r="D497" s="6"/>
      <c r="E497" s="6"/>
      <c r="F497" s="6"/>
      <c r="G497" s="6"/>
      <c r="H497" s="6"/>
      <c r="I497" s="6"/>
      <c r="O497" s="32"/>
    </row>
    <row r="498" spans="1:15">
      <c r="A498" s="57" t="s">
        <v>684</v>
      </c>
      <c r="B498" s="57"/>
      <c r="C498" s="8" t="s">
        <v>685</v>
      </c>
      <c r="D498" s="9"/>
      <c r="E498" s="9"/>
      <c r="F498" s="9"/>
      <c r="G498" s="9"/>
      <c r="H498" s="9">
        <v>122</v>
      </c>
      <c r="I498" s="12" t="s">
        <v>394</v>
      </c>
      <c r="O498" s="32"/>
    </row>
    <row r="499" spans="1:15">
      <c r="A499" s="57" t="s">
        <v>401</v>
      </c>
      <c r="B499" s="57" t="s">
        <v>401</v>
      </c>
      <c r="C499" s="8" t="s">
        <v>301</v>
      </c>
      <c r="D499" s="9">
        <v>100</v>
      </c>
      <c r="E499" s="9"/>
      <c r="F499" s="9">
        <f>SUM(D499:E499)</f>
        <v>100</v>
      </c>
      <c r="G499" s="9">
        <v>226</v>
      </c>
      <c r="H499" s="9">
        <v>0</v>
      </c>
      <c r="I499" s="12" t="s">
        <v>394</v>
      </c>
      <c r="O499" s="32"/>
    </row>
    <row r="500" spans="1:15">
      <c r="A500" s="57" t="s">
        <v>400</v>
      </c>
      <c r="B500" s="57" t="s">
        <v>400</v>
      </c>
      <c r="C500" s="8" t="s">
        <v>138</v>
      </c>
      <c r="D500" s="9">
        <v>27</v>
      </c>
      <c r="E500" s="9"/>
      <c r="F500" s="9">
        <f t="shared" ref="F500:F505" si="92">SUM(D500:E500)</f>
        <v>27</v>
      </c>
      <c r="G500" s="9">
        <v>61</v>
      </c>
      <c r="H500" s="9">
        <v>33</v>
      </c>
      <c r="I500" s="12" t="s">
        <v>394</v>
      </c>
      <c r="O500" s="32"/>
    </row>
    <row r="501" spans="1:15">
      <c r="A501" s="57" t="s">
        <v>264</v>
      </c>
      <c r="B501" s="57" t="s">
        <v>264</v>
      </c>
      <c r="C501" s="8" t="s">
        <v>145</v>
      </c>
      <c r="D501" s="9">
        <v>120</v>
      </c>
      <c r="E501" s="9"/>
      <c r="F501" s="9">
        <f t="shared" si="92"/>
        <v>120</v>
      </c>
      <c r="G501" s="9">
        <v>102</v>
      </c>
      <c r="H501" s="9">
        <v>120</v>
      </c>
      <c r="I501" s="12" t="s">
        <v>394</v>
      </c>
      <c r="O501" s="32"/>
    </row>
    <row r="502" spans="1:15">
      <c r="A502" s="57" t="s">
        <v>263</v>
      </c>
      <c r="B502" s="57" t="s">
        <v>263</v>
      </c>
      <c r="C502" s="8" t="s">
        <v>126</v>
      </c>
      <c r="D502" s="9">
        <v>100</v>
      </c>
      <c r="E502" s="9"/>
      <c r="F502" s="9">
        <f t="shared" si="92"/>
        <v>100</v>
      </c>
      <c r="G502" s="9"/>
      <c r="H502" s="9">
        <v>100</v>
      </c>
      <c r="I502" s="12" t="s">
        <v>394</v>
      </c>
      <c r="J502" s="10" t="s">
        <v>146</v>
      </c>
      <c r="O502" s="32"/>
    </row>
    <row r="503" spans="1:15">
      <c r="A503" s="57" t="s">
        <v>260</v>
      </c>
      <c r="B503" s="57" t="s">
        <v>260</v>
      </c>
      <c r="C503" s="8" t="s">
        <v>228</v>
      </c>
      <c r="D503" s="9">
        <v>20</v>
      </c>
      <c r="E503" s="9"/>
      <c r="F503" s="9">
        <f t="shared" si="92"/>
        <v>20</v>
      </c>
      <c r="G503" s="9">
        <v>19</v>
      </c>
      <c r="H503" s="9">
        <v>20</v>
      </c>
      <c r="I503" s="12" t="s">
        <v>394</v>
      </c>
      <c r="J503" s="12"/>
      <c r="O503" s="32"/>
    </row>
    <row r="504" spans="1:15">
      <c r="A504" s="57" t="s">
        <v>260</v>
      </c>
      <c r="B504" s="57"/>
      <c r="C504" s="8" t="s">
        <v>335</v>
      </c>
      <c r="D504" s="9">
        <v>30</v>
      </c>
      <c r="E504" s="9"/>
      <c r="F504" s="9">
        <f t="shared" si="92"/>
        <v>30</v>
      </c>
      <c r="G504" s="9"/>
      <c r="H504" s="9">
        <v>30</v>
      </c>
      <c r="I504" s="12" t="s">
        <v>394</v>
      </c>
      <c r="O504" s="32"/>
    </row>
    <row r="505" spans="1:15">
      <c r="A505" s="57" t="s">
        <v>398</v>
      </c>
      <c r="B505" s="57" t="s">
        <v>398</v>
      </c>
      <c r="C505" s="8" t="s">
        <v>92</v>
      </c>
      <c r="D505" s="9">
        <v>73</v>
      </c>
      <c r="E505" s="9"/>
      <c r="F505" s="9">
        <f t="shared" si="92"/>
        <v>73</v>
      </c>
      <c r="G505" s="9">
        <v>27</v>
      </c>
      <c r="H505" s="9">
        <v>73</v>
      </c>
      <c r="I505" s="12" t="s">
        <v>394</v>
      </c>
      <c r="J505" s="12"/>
      <c r="O505" s="32"/>
    </row>
    <row r="506" spans="1:15" s="3" customFormat="1">
      <c r="A506" s="58"/>
      <c r="B506" s="58"/>
      <c r="C506" s="13" t="s">
        <v>54</v>
      </c>
      <c r="D506" s="14">
        <f t="shared" ref="D506:G506" si="93">SUM(D498:D505)</f>
        <v>470</v>
      </c>
      <c r="E506" s="14">
        <f t="shared" si="93"/>
        <v>0</v>
      </c>
      <c r="F506" s="14">
        <f t="shared" si="93"/>
        <v>470</v>
      </c>
      <c r="G506" s="14">
        <f t="shared" si="93"/>
        <v>435</v>
      </c>
      <c r="H506" s="14">
        <f>SUM(H498:H505)</f>
        <v>498</v>
      </c>
      <c r="I506" s="6"/>
      <c r="O506" s="32"/>
    </row>
    <row r="507" spans="1:15" s="3" customFormat="1">
      <c r="A507" s="55"/>
      <c r="B507" s="55"/>
      <c r="D507" s="6"/>
      <c r="E507" s="6"/>
      <c r="F507" s="6"/>
      <c r="G507" s="6"/>
      <c r="H507" s="6"/>
      <c r="I507" s="6"/>
      <c r="O507" s="32"/>
    </row>
    <row r="508" spans="1:15" s="3" customFormat="1">
      <c r="A508" s="55"/>
      <c r="B508" s="55"/>
      <c r="D508" s="6"/>
      <c r="E508" s="6"/>
      <c r="F508" s="6"/>
      <c r="G508" s="6"/>
      <c r="H508" s="6"/>
      <c r="I508" s="6"/>
      <c r="O508" s="32"/>
    </row>
    <row r="509" spans="1:15" s="1" customFormat="1">
      <c r="A509" s="54" t="s">
        <v>441</v>
      </c>
      <c r="B509" s="54"/>
      <c r="D509" s="5"/>
      <c r="E509" s="5"/>
      <c r="F509" s="5"/>
      <c r="G509" s="5"/>
      <c r="H509" s="5"/>
      <c r="I509" s="5"/>
      <c r="J509" s="21"/>
    </row>
    <row r="510" spans="1:15" s="1" customFormat="1">
      <c r="A510" s="54" t="s">
        <v>269</v>
      </c>
      <c r="B510" s="54"/>
      <c r="D510" s="5"/>
      <c r="E510" s="5"/>
      <c r="F510" s="5"/>
      <c r="G510" s="5"/>
      <c r="H510" s="5"/>
      <c r="I510" s="5"/>
      <c r="J510" s="21"/>
    </row>
    <row r="511" spans="1:15" s="18" customFormat="1">
      <c r="A511" s="65" t="s">
        <v>51</v>
      </c>
      <c r="B511" s="65"/>
      <c r="D511" s="19"/>
      <c r="E511" s="19"/>
      <c r="F511" s="19"/>
      <c r="G511" s="19"/>
      <c r="H511" s="19"/>
      <c r="I511" s="19"/>
      <c r="J511" s="21"/>
    </row>
    <row r="512" spans="1:15">
      <c r="A512" s="57" t="s">
        <v>504</v>
      </c>
      <c r="B512" s="57" t="s">
        <v>437</v>
      </c>
      <c r="C512" s="8" t="s">
        <v>438</v>
      </c>
      <c r="D512" s="9">
        <v>0</v>
      </c>
      <c r="E512" s="9">
        <v>0</v>
      </c>
      <c r="F512" s="9">
        <f>SUM(D512:E512)</f>
        <v>0</v>
      </c>
      <c r="G512" s="9">
        <v>0</v>
      </c>
      <c r="H512" s="9">
        <v>0</v>
      </c>
      <c r="I512" s="12" t="s">
        <v>395</v>
      </c>
      <c r="J512" s="21"/>
    </row>
    <row r="513" spans="1:257" s="3" customFormat="1">
      <c r="A513" s="58"/>
      <c r="B513" s="58"/>
      <c r="C513" s="13" t="s">
        <v>52</v>
      </c>
      <c r="D513" s="14">
        <f t="shared" ref="D513:F513" si="94">SUM(D512:D512)</f>
        <v>0</v>
      </c>
      <c r="E513" s="14">
        <f t="shared" si="94"/>
        <v>0</v>
      </c>
      <c r="F513" s="14">
        <f t="shared" si="94"/>
        <v>0</v>
      </c>
      <c r="G513" s="14">
        <f t="shared" ref="G513:H513" si="95">SUM(G512:G512)</f>
        <v>0</v>
      </c>
      <c r="H513" s="14">
        <f t="shared" si="95"/>
        <v>0</v>
      </c>
      <c r="I513" s="6"/>
      <c r="J513" s="4"/>
    </row>
    <row r="514" spans="1:257" s="3" customFormat="1">
      <c r="A514" s="55"/>
      <c r="B514" s="55"/>
      <c r="D514" s="6"/>
      <c r="E514" s="6"/>
      <c r="F514" s="6"/>
      <c r="G514" s="6"/>
      <c r="H514" s="6"/>
      <c r="I514" s="6"/>
      <c r="O514" s="32"/>
    </row>
    <row r="515" spans="1:257" s="1" customFormat="1">
      <c r="A515" s="54" t="s">
        <v>441</v>
      </c>
      <c r="B515" s="54"/>
      <c r="D515" s="5"/>
      <c r="E515" s="5"/>
      <c r="F515" s="5"/>
      <c r="G515" s="5"/>
      <c r="H515" s="5"/>
      <c r="I515" s="5"/>
      <c r="J515" s="21"/>
    </row>
    <row r="516" spans="1:257" ht="12.4" customHeight="1">
      <c r="A516" s="54" t="s">
        <v>269</v>
      </c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  <c r="AR516" s="54"/>
      <c r="AS516" s="54"/>
      <c r="AT516" s="54"/>
      <c r="AU516" s="54"/>
      <c r="AV516" s="54"/>
      <c r="AW516" s="54"/>
      <c r="AX516" s="54"/>
      <c r="AY516" s="54"/>
      <c r="AZ516" s="54"/>
      <c r="BA516" s="54"/>
      <c r="BB516" s="54"/>
      <c r="BC516" s="54"/>
      <c r="BD516" s="54"/>
      <c r="BE516" s="54"/>
      <c r="BF516" s="54"/>
      <c r="BG516" s="54"/>
      <c r="BH516" s="54"/>
      <c r="BI516" s="54"/>
      <c r="BJ516" s="54"/>
      <c r="BK516" s="54"/>
      <c r="BL516" s="54"/>
      <c r="BM516" s="54"/>
      <c r="BN516" s="54"/>
      <c r="BO516" s="54"/>
      <c r="BP516" s="54"/>
      <c r="BQ516" s="54"/>
      <c r="BR516" s="54"/>
      <c r="BS516" s="54"/>
      <c r="BT516" s="54"/>
      <c r="BU516" s="54"/>
      <c r="BV516" s="54"/>
      <c r="BW516" s="54"/>
      <c r="BX516" s="54"/>
      <c r="BY516" s="54"/>
      <c r="BZ516" s="54"/>
      <c r="CA516" s="54"/>
      <c r="CB516" s="54"/>
      <c r="CC516" s="54"/>
      <c r="CD516" s="54"/>
      <c r="CE516" s="54"/>
      <c r="CF516" s="54"/>
      <c r="CG516" s="54"/>
      <c r="CH516" s="54"/>
      <c r="CI516" s="54"/>
      <c r="CJ516" s="54"/>
      <c r="CK516" s="54"/>
      <c r="CL516" s="54"/>
      <c r="CM516" s="54"/>
      <c r="CN516" s="54"/>
      <c r="CO516" s="54"/>
      <c r="CP516" s="54"/>
      <c r="CQ516" s="54"/>
      <c r="CR516" s="54"/>
      <c r="CS516" s="54"/>
      <c r="CT516" s="54"/>
      <c r="CU516" s="54"/>
      <c r="CV516" s="54"/>
      <c r="CW516" s="54"/>
      <c r="CX516" s="54"/>
      <c r="CY516" s="54"/>
      <c r="CZ516" s="54"/>
      <c r="DA516" s="54"/>
      <c r="DB516" s="54"/>
      <c r="DC516" s="54"/>
      <c r="DD516" s="54"/>
      <c r="DE516" s="54"/>
      <c r="DF516" s="54"/>
      <c r="DG516" s="54"/>
      <c r="DH516" s="54"/>
      <c r="DI516" s="54"/>
      <c r="DJ516" s="54"/>
      <c r="DK516" s="54"/>
      <c r="DL516" s="54"/>
      <c r="DM516" s="54"/>
      <c r="DN516" s="54"/>
      <c r="DO516" s="54"/>
      <c r="DP516" s="54"/>
      <c r="DQ516" s="54"/>
      <c r="DR516" s="54"/>
      <c r="DS516" s="54"/>
      <c r="DT516" s="54"/>
      <c r="DU516" s="54"/>
      <c r="DV516" s="54"/>
      <c r="DW516" s="54"/>
      <c r="DX516" s="54"/>
      <c r="DY516" s="54"/>
      <c r="DZ516" s="54"/>
      <c r="EA516" s="54"/>
      <c r="EB516" s="54"/>
      <c r="EC516" s="54"/>
      <c r="ED516" s="54"/>
      <c r="EE516" s="54"/>
      <c r="EF516" s="54"/>
      <c r="EG516" s="54"/>
      <c r="EH516" s="54"/>
      <c r="EI516" s="54"/>
      <c r="EJ516" s="54"/>
      <c r="EK516" s="54"/>
      <c r="EL516" s="54"/>
      <c r="EM516" s="54"/>
      <c r="EN516" s="54"/>
      <c r="EO516" s="54"/>
      <c r="EP516" s="54"/>
      <c r="EQ516" s="54"/>
      <c r="ER516" s="54"/>
      <c r="ES516" s="54"/>
      <c r="ET516" s="54"/>
      <c r="EU516" s="54"/>
      <c r="EV516" s="54"/>
      <c r="EW516" s="54"/>
      <c r="EX516" s="54"/>
      <c r="EY516" s="54"/>
      <c r="EZ516" s="54"/>
      <c r="FA516" s="54"/>
      <c r="FB516" s="54"/>
      <c r="FC516" s="54"/>
      <c r="FD516" s="54"/>
      <c r="FE516" s="54"/>
      <c r="FF516" s="54"/>
      <c r="FG516" s="54"/>
      <c r="FH516" s="54"/>
      <c r="FI516" s="54"/>
      <c r="FJ516" s="54"/>
      <c r="FK516" s="54"/>
      <c r="FL516" s="54"/>
      <c r="FM516" s="54"/>
      <c r="FN516" s="54"/>
      <c r="FO516" s="54"/>
      <c r="FP516" s="54"/>
      <c r="FQ516" s="54"/>
      <c r="FR516" s="54"/>
      <c r="FS516" s="54"/>
      <c r="FT516" s="54"/>
      <c r="FU516" s="54"/>
      <c r="FV516" s="54"/>
      <c r="FW516" s="54"/>
      <c r="FX516" s="54"/>
      <c r="FY516" s="54"/>
      <c r="FZ516" s="54"/>
      <c r="GA516" s="54"/>
      <c r="GB516" s="54"/>
      <c r="GC516" s="54"/>
      <c r="GD516" s="54"/>
      <c r="GE516" s="54"/>
      <c r="GF516" s="54"/>
      <c r="GG516" s="54"/>
      <c r="GH516" s="54"/>
      <c r="GI516" s="54"/>
      <c r="GJ516" s="54"/>
      <c r="GK516" s="54"/>
      <c r="GL516" s="54"/>
      <c r="GM516" s="54"/>
      <c r="GN516" s="54"/>
      <c r="GO516" s="54"/>
      <c r="GP516" s="54"/>
      <c r="GQ516" s="54"/>
      <c r="GR516" s="54"/>
      <c r="GS516" s="54"/>
      <c r="GT516" s="54"/>
      <c r="GU516" s="54"/>
      <c r="GV516" s="54"/>
      <c r="GW516" s="54"/>
      <c r="GX516" s="54"/>
      <c r="GY516" s="54"/>
      <c r="GZ516" s="54"/>
      <c r="HA516" s="54"/>
      <c r="HB516" s="54"/>
      <c r="HC516" s="54"/>
      <c r="HD516" s="54"/>
      <c r="HE516" s="54"/>
      <c r="HF516" s="54"/>
      <c r="HG516" s="54"/>
      <c r="HH516" s="54"/>
      <c r="HI516" s="54"/>
      <c r="HJ516" s="54"/>
      <c r="HK516" s="54"/>
      <c r="HL516" s="54"/>
      <c r="HM516" s="54"/>
      <c r="HN516" s="54"/>
      <c r="HO516" s="54"/>
      <c r="HP516" s="54"/>
      <c r="HQ516" s="54"/>
      <c r="HR516" s="54"/>
      <c r="HS516" s="54"/>
      <c r="HT516" s="54"/>
      <c r="HU516" s="54"/>
      <c r="HV516" s="54"/>
      <c r="HW516" s="54"/>
      <c r="HX516" s="54"/>
      <c r="HY516" s="54"/>
      <c r="HZ516" s="54"/>
      <c r="IA516" s="54"/>
      <c r="IB516" s="54"/>
      <c r="IC516" s="54"/>
      <c r="ID516" s="54"/>
      <c r="IE516" s="54"/>
      <c r="IF516" s="54"/>
      <c r="IG516" s="54"/>
      <c r="IH516" s="54"/>
      <c r="II516" s="54"/>
      <c r="IJ516" s="54"/>
      <c r="IK516" s="54"/>
      <c r="IL516" s="54"/>
      <c r="IM516" s="54"/>
      <c r="IN516" s="54"/>
      <c r="IO516" s="54"/>
      <c r="IP516" s="54"/>
      <c r="IQ516" s="54"/>
      <c r="IR516" s="54"/>
      <c r="IS516" s="54"/>
      <c r="IT516" s="54"/>
      <c r="IU516" s="54"/>
      <c r="IV516" s="54"/>
      <c r="IW516" s="54"/>
    </row>
    <row r="517" spans="1:257" s="3" customFormat="1">
      <c r="A517" s="55" t="s">
        <v>53</v>
      </c>
      <c r="B517" s="55"/>
      <c r="D517" s="6"/>
      <c r="E517" s="6"/>
      <c r="F517" s="6"/>
      <c r="G517" s="6"/>
      <c r="H517" s="6"/>
      <c r="I517" s="6"/>
      <c r="O517" s="32"/>
    </row>
    <row r="518" spans="1:257">
      <c r="A518" s="57" t="s">
        <v>260</v>
      </c>
      <c r="B518" s="57" t="s">
        <v>260</v>
      </c>
      <c r="C518" s="8" t="s">
        <v>442</v>
      </c>
      <c r="D518" s="9">
        <v>960</v>
      </c>
      <c r="E518" s="9"/>
      <c r="F518" s="9">
        <f>SUM(D518:E518)</f>
        <v>960</v>
      </c>
      <c r="G518" s="9"/>
      <c r="H518" s="9">
        <v>960</v>
      </c>
      <c r="I518" s="12" t="s">
        <v>395</v>
      </c>
      <c r="O518" s="32"/>
    </row>
    <row r="519" spans="1:257">
      <c r="A519" s="57" t="s">
        <v>398</v>
      </c>
      <c r="B519" s="57" t="s">
        <v>398</v>
      </c>
      <c r="C519" s="8" t="s">
        <v>92</v>
      </c>
      <c r="D519" s="9">
        <v>259</v>
      </c>
      <c r="E519" s="9"/>
      <c r="F519" s="9">
        <f t="shared" ref="F519:F523" si="96">SUM(D519:E519)</f>
        <v>259</v>
      </c>
      <c r="G519" s="9"/>
      <c r="H519" s="9">
        <v>259</v>
      </c>
      <c r="I519" s="12" t="s">
        <v>395</v>
      </c>
      <c r="O519" s="32"/>
    </row>
    <row r="520" spans="1:257">
      <c r="A520" s="57" t="s">
        <v>417</v>
      </c>
      <c r="B520" s="57" t="s">
        <v>417</v>
      </c>
      <c r="C520" s="8" t="s">
        <v>443</v>
      </c>
      <c r="D520" s="9">
        <v>2400</v>
      </c>
      <c r="E520" s="9"/>
      <c r="F520" s="9">
        <f t="shared" si="96"/>
        <v>2400</v>
      </c>
      <c r="G520" s="9"/>
      <c r="H520" s="9">
        <v>2400</v>
      </c>
      <c r="I520" s="12" t="s">
        <v>395</v>
      </c>
      <c r="O520" s="32"/>
    </row>
    <row r="521" spans="1:257">
      <c r="A521" s="57" t="s">
        <v>400</v>
      </c>
      <c r="B521" s="57" t="s">
        <v>400</v>
      </c>
      <c r="C521" s="8" t="s">
        <v>138</v>
      </c>
      <c r="D521" s="9">
        <v>648</v>
      </c>
      <c r="E521" s="9"/>
      <c r="F521" s="9">
        <f t="shared" si="96"/>
        <v>648</v>
      </c>
      <c r="G521" s="9"/>
      <c r="H521" s="9">
        <v>648</v>
      </c>
      <c r="I521" s="12" t="s">
        <v>395</v>
      </c>
      <c r="O521" s="32"/>
    </row>
    <row r="522" spans="1:257">
      <c r="A522" s="57" t="s">
        <v>258</v>
      </c>
      <c r="B522" s="57" t="s">
        <v>258</v>
      </c>
      <c r="C522" s="8" t="s">
        <v>444</v>
      </c>
      <c r="D522" s="9">
        <v>17885</v>
      </c>
      <c r="E522" s="9"/>
      <c r="F522" s="9">
        <f t="shared" si="96"/>
        <v>17885</v>
      </c>
      <c r="G522" s="9"/>
      <c r="H522" s="9">
        <v>17885</v>
      </c>
      <c r="I522" s="12" t="s">
        <v>395</v>
      </c>
      <c r="J522" s="12"/>
      <c r="O522" s="32"/>
    </row>
    <row r="523" spans="1:257">
      <c r="A523" s="57" t="s">
        <v>399</v>
      </c>
      <c r="B523" s="57" t="s">
        <v>399</v>
      </c>
      <c r="C523" s="8" t="s">
        <v>137</v>
      </c>
      <c r="D523" s="9">
        <v>4829</v>
      </c>
      <c r="E523" s="9"/>
      <c r="F523" s="9">
        <f t="shared" si="96"/>
        <v>4829</v>
      </c>
      <c r="G523" s="9"/>
      <c r="H523" s="9">
        <v>4829</v>
      </c>
      <c r="I523" s="12" t="s">
        <v>395</v>
      </c>
      <c r="O523" s="32"/>
    </row>
    <row r="524" spans="1:257" s="3" customFormat="1">
      <c r="A524" s="58"/>
      <c r="B524" s="58"/>
      <c r="C524" s="13" t="s">
        <v>54</v>
      </c>
      <c r="D524" s="14">
        <f t="shared" ref="D524:F524" si="97">SUM(D518:D523)</f>
        <v>26981</v>
      </c>
      <c r="E524" s="14">
        <f t="shared" si="97"/>
        <v>0</v>
      </c>
      <c r="F524" s="14">
        <f t="shared" si="97"/>
        <v>26981</v>
      </c>
      <c r="G524" s="14">
        <f t="shared" ref="G524:H524" si="98">SUM(G518:G523)</f>
        <v>0</v>
      </c>
      <c r="H524" s="14">
        <f t="shared" si="98"/>
        <v>26981</v>
      </c>
      <c r="I524" s="6"/>
      <c r="O524" s="32"/>
    </row>
    <row r="525" spans="1:257" s="3" customFormat="1">
      <c r="A525" s="55"/>
      <c r="B525" s="55"/>
      <c r="D525" s="6"/>
      <c r="E525" s="6"/>
      <c r="F525" s="6"/>
      <c r="G525" s="6"/>
      <c r="H525" s="6"/>
      <c r="I525" s="6"/>
      <c r="O525" s="32"/>
    </row>
    <row r="526" spans="1:257" s="3" customFormat="1">
      <c r="A526" s="55"/>
      <c r="B526" s="55"/>
      <c r="D526" s="6"/>
      <c r="E526" s="6"/>
      <c r="F526" s="6"/>
      <c r="G526" s="6"/>
      <c r="H526" s="6"/>
      <c r="I526" s="6"/>
      <c r="O526" s="32"/>
    </row>
    <row r="527" spans="1:257" s="1" customFormat="1" ht="35.25" customHeight="1">
      <c r="A527" s="54"/>
      <c r="B527" s="54"/>
      <c r="D527" s="41" t="s">
        <v>608</v>
      </c>
      <c r="E527" s="41" t="s">
        <v>609</v>
      </c>
      <c r="F527" s="41" t="s">
        <v>610</v>
      </c>
      <c r="G527" s="41" t="s">
        <v>611</v>
      </c>
      <c r="H527" s="41" t="s">
        <v>664</v>
      </c>
      <c r="I527" s="110"/>
      <c r="K527" s="3"/>
      <c r="L527" s="3"/>
      <c r="M527" s="3"/>
      <c r="N527" s="2"/>
    </row>
    <row r="528" spans="1:257" s="1" customFormat="1">
      <c r="A528" s="54" t="s">
        <v>279</v>
      </c>
      <c r="B528" s="54"/>
      <c r="C528" s="1" t="s">
        <v>355</v>
      </c>
      <c r="D528" s="5" t="s">
        <v>602</v>
      </c>
      <c r="E528" s="5" t="s">
        <v>602</v>
      </c>
      <c r="F528" s="5" t="s">
        <v>602</v>
      </c>
      <c r="G528" s="5" t="s">
        <v>602</v>
      </c>
      <c r="H528" s="5" t="s">
        <v>602</v>
      </c>
      <c r="I528" s="5"/>
      <c r="J528" s="1">
        <v>74031</v>
      </c>
      <c r="L528" s="54"/>
      <c r="M528" s="123" t="s">
        <v>279</v>
      </c>
      <c r="N528" s="123"/>
      <c r="O528" s="124"/>
      <c r="P528" s="125" t="s">
        <v>605</v>
      </c>
      <c r="Q528" s="126" t="s">
        <v>606</v>
      </c>
      <c r="R528" s="126" t="s">
        <v>607</v>
      </c>
      <c r="S528" s="125" t="s">
        <v>605</v>
      </c>
    </row>
    <row r="529" spans="1:19">
      <c r="A529" s="55" t="s">
        <v>53</v>
      </c>
      <c r="B529" s="55"/>
      <c r="J529" s="10">
        <v>74032</v>
      </c>
      <c r="L529" s="55"/>
      <c r="M529" s="123" t="s">
        <v>269</v>
      </c>
      <c r="N529" s="123"/>
      <c r="O529" s="124"/>
      <c r="P529" s="127"/>
      <c r="Q529" s="127">
        <v>0.67</v>
      </c>
      <c r="R529" s="127">
        <v>0.33</v>
      </c>
      <c r="S529" s="127">
        <f>SUM(Q529:R529)</f>
        <v>1</v>
      </c>
    </row>
    <row r="530" spans="1:19">
      <c r="A530" s="57" t="s">
        <v>417</v>
      </c>
      <c r="B530" s="57" t="s">
        <v>417</v>
      </c>
      <c r="C530" s="8" t="s">
        <v>301</v>
      </c>
      <c r="D530" s="9">
        <v>50</v>
      </c>
      <c r="E530" s="9"/>
      <c r="F530" s="9">
        <f>SUM(D530:E530)</f>
        <v>50</v>
      </c>
      <c r="G530" s="9"/>
      <c r="H530" s="139">
        <v>362</v>
      </c>
      <c r="I530" s="140" t="s">
        <v>395</v>
      </c>
      <c r="J530" s="141" t="s">
        <v>666</v>
      </c>
      <c r="L530" s="122" t="s">
        <v>417</v>
      </c>
      <c r="M530" s="57" t="s">
        <v>417</v>
      </c>
      <c r="N530" s="8" t="s">
        <v>301</v>
      </c>
      <c r="O530" s="9">
        <v>50</v>
      </c>
      <c r="P530" s="9"/>
      <c r="Q530" s="9">
        <v>50</v>
      </c>
      <c r="R530" s="9">
        <v>0</v>
      </c>
      <c r="S530" s="9">
        <f>SUM(Q530:R530)</f>
        <v>50</v>
      </c>
    </row>
    <row r="531" spans="1:19">
      <c r="A531" s="57" t="s">
        <v>401</v>
      </c>
      <c r="B531" s="57"/>
      <c r="C531" s="8" t="s">
        <v>661</v>
      </c>
      <c r="D531" s="9"/>
      <c r="E531" s="9"/>
      <c r="F531" s="9"/>
      <c r="G531" s="9">
        <v>181</v>
      </c>
      <c r="H531" s="139">
        <v>0</v>
      </c>
      <c r="I531" s="140"/>
      <c r="J531" s="141"/>
      <c r="L531" s="122"/>
      <c r="M531" s="57"/>
      <c r="N531" s="8"/>
      <c r="O531" s="9"/>
      <c r="P531" s="9"/>
      <c r="Q531" s="9"/>
      <c r="R531" s="9"/>
      <c r="S531" s="9"/>
    </row>
    <row r="532" spans="1:19">
      <c r="A532" s="57" t="s">
        <v>400</v>
      </c>
      <c r="B532" s="57" t="s">
        <v>400</v>
      </c>
      <c r="C532" s="8" t="s">
        <v>138</v>
      </c>
      <c r="D532" s="9">
        <v>14</v>
      </c>
      <c r="E532" s="9"/>
      <c r="F532" s="9">
        <f t="shared" ref="F532:F559" si="99">SUM(D532:E532)</f>
        <v>14</v>
      </c>
      <c r="G532" s="9">
        <v>49</v>
      </c>
      <c r="H532" s="142">
        <v>98</v>
      </c>
      <c r="I532" s="143" t="s">
        <v>395</v>
      </c>
      <c r="J532" s="144"/>
      <c r="L532" s="122" t="s">
        <v>400</v>
      </c>
      <c r="M532" s="57" t="s">
        <v>400</v>
      </c>
      <c r="N532" s="8" t="s">
        <v>138</v>
      </c>
      <c r="O532" s="9">
        <v>14</v>
      </c>
      <c r="P532" s="9"/>
      <c r="Q532" s="9">
        <v>14</v>
      </c>
      <c r="R532" s="9">
        <v>0</v>
      </c>
      <c r="S532" s="9">
        <f t="shared" ref="S532:S559" si="100">SUM(Q532:R532)</f>
        <v>14</v>
      </c>
    </row>
    <row r="533" spans="1:19">
      <c r="A533" s="57" t="s">
        <v>252</v>
      </c>
      <c r="B533" s="57" t="s">
        <v>252</v>
      </c>
      <c r="C533" s="8" t="s">
        <v>79</v>
      </c>
      <c r="D533" s="9">
        <v>2646</v>
      </c>
      <c r="E533" s="9">
        <v>664</v>
      </c>
      <c r="F533" s="9">
        <f t="shared" si="99"/>
        <v>3310</v>
      </c>
      <c r="G533" s="9">
        <v>3310</v>
      </c>
      <c r="H533" s="142">
        <v>4784</v>
      </c>
      <c r="I533" s="143" t="s">
        <v>395</v>
      </c>
      <c r="J533" s="144"/>
      <c r="L533" s="122" t="s">
        <v>252</v>
      </c>
      <c r="M533" s="57" t="s">
        <v>252</v>
      </c>
      <c r="N533" s="8" t="s">
        <v>79</v>
      </c>
      <c r="O533" s="9">
        <v>2646</v>
      </c>
      <c r="P533" s="9"/>
      <c r="Q533" s="9">
        <f t="shared" ref="Q533:Q567" si="101">O533*0.67</f>
        <v>1772.8200000000002</v>
      </c>
      <c r="R533" s="9">
        <f t="shared" ref="R533:R559" si="102">O533*0.33</f>
        <v>873.18000000000006</v>
      </c>
      <c r="S533" s="9">
        <f t="shared" si="100"/>
        <v>2646</v>
      </c>
    </row>
    <row r="534" spans="1:19">
      <c r="A534" s="57" t="s">
        <v>252</v>
      </c>
      <c r="B534" s="57"/>
      <c r="C534" s="8" t="s">
        <v>468</v>
      </c>
      <c r="D534" s="9">
        <v>332</v>
      </c>
      <c r="E534" s="9">
        <v>-138</v>
      </c>
      <c r="F534" s="9">
        <f t="shared" si="99"/>
        <v>194</v>
      </c>
      <c r="G534" s="9">
        <v>193</v>
      </c>
      <c r="H534" s="142">
        <v>0</v>
      </c>
      <c r="I534" s="143" t="s">
        <v>395</v>
      </c>
      <c r="J534" s="144"/>
      <c r="L534" s="122" t="s">
        <v>252</v>
      </c>
      <c r="M534" s="57"/>
      <c r="N534" s="8" t="s">
        <v>468</v>
      </c>
      <c r="O534" s="9">
        <v>332</v>
      </c>
      <c r="P534" s="9"/>
      <c r="Q534" s="9">
        <f t="shared" si="101"/>
        <v>222.44000000000003</v>
      </c>
      <c r="R534" s="9">
        <f t="shared" si="102"/>
        <v>109.56</v>
      </c>
      <c r="S534" s="9">
        <f t="shared" si="100"/>
        <v>332</v>
      </c>
    </row>
    <row r="535" spans="1:19">
      <c r="A535" s="57" t="s">
        <v>252</v>
      </c>
      <c r="B535" s="57"/>
      <c r="C535" s="8" t="s">
        <v>139</v>
      </c>
      <c r="D535" s="9">
        <v>225</v>
      </c>
      <c r="E535" s="9"/>
      <c r="F535" s="9">
        <f t="shared" si="99"/>
        <v>225</v>
      </c>
      <c r="G535" s="9">
        <v>225</v>
      </c>
      <c r="H535" s="142">
        <v>225</v>
      </c>
      <c r="I535" s="143" t="s">
        <v>395</v>
      </c>
      <c r="J535" s="144" t="s">
        <v>387</v>
      </c>
      <c r="L535" s="122" t="s">
        <v>252</v>
      </c>
      <c r="M535" s="57"/>
      <c r="N535" s="8" t="s">
        <v>139</v>
      </c>
      <c r="O535" s="9">
        <v>225</v>
      </c>
      <c r="P535" s="9"/>
      <c r="Q535" s="9">
        <f t="shared" si="101"/>
        <v>150.75</v>
      </c>
      <c r="R535" s="9">
        <f t="shared" si="102"/>
        <v>74.25</v>
      </c>
      <c r="S535" s="9">
        <f t="shared" si="100"/>
        <v>225</v>
      </c>
    </row>
    <row r="536" spans="1:19">
      <c r="A536" s="57" t="s">
        <v>252</v>
      </c>
      <c r="B536" s="57"/>
      <c r="C536" s="8" t="s">
        <v>240</v>
      </c>
      <c r="D536" s="9">
        <v>922</v>
      </c>
      <c r="E536" s="9"/>
      <c r="F536" s="9">
        <f t="shared" si="99"/>
        <v>922</v>
      </c>
      <c r="G536" s="9">
        <v>922</v>
      </c>
      <c r="H536" s="142">
        <v>922</v>
      </c>
      <c r="I536" s="143" t="s">
        <v>395</v>
      </c>
      <c r="J536" s="144" t="s">
        <v>388</v>
      </c>
      <c r="L536" s="122" t="s">
        <v>252</v>
      </c>
      <c r="M536" s="57"/>
      <c r="N536" s="8" t="s">
        <v>240</v>
      </c>
      <c r="O536" s="9">
        <v>922</v>
      </c>
      <c r="P536" s="9"/>
      <c r="Q536" s="9">
        <f t="shared" si="101"/>
        <v>617.74</v>
      </c>
      <c r="R536" s="9">
        <f t="shared" si="102"/>
        <v>304.26</v>
      </c>
      <c r="S536" s="9">
        <f t="shared" si="100"/>
        <v>922</v>
      </c>
    </row>
    <row r="537" spans="1:19">
      <c r="A537" s="57" t="s">
        <v>469</v>
      </c>
      <c r="B537" s="57" t="s">
        <v>469</v>
      </c>
      <c r="C537" s="8" t="s">
        <v>470</v>
      </c>
      <c r="D537" s="9">
        <v>0</v>
      </c>
      <c r="E537" s="9">
        <v>150</v>
      </c>
      <c r="F537" s="9">
        <f t="shared" si="99"/>
        <v>150</v>
      </c>
      <c r="G537" s="9">
        <v>150</v>
      </c>
      <c r="H537" s="142">
        <v>0</v>
      </c>
      <c r="I537" s="143" t="s">
        <v>395</v>
      </c>
      <c r="J537" s="144"/>
      <c r="L537" s="122" t="s">
        <v>469</v>
      </c>
      <c r="M537" s="57" t="s">
        <v>469</v>
      </c>
      <c r="N537" s="8" t="s">
        <v>470</v>
      </c>
      <c r="O537" s="9">
        <v>0</v>
      </c>
      <c r="P537" s="9"/>
      <c r="Q537" s="9">
        <f t="shared" si="101"/>
        <v>0</v>
      </c>
      <c r="R537" s="9">
        <f t="shared" si="102"/>
        <v>0</v>
      </c>
      <c r="S537" s="9">
        <f t="shared" si="100"/>
        <v>0</v>
      </c>
    </row>
    <row r="538" spans="1:19">
      <c r="A538" s="57" t="s">
        <v>325</v>
      </c>
      <c r="B538" s="57" t="s">
        <v>325</v>
      </c>
      <c r="C538" s="8" t="s">
        <v>381</v>
      </c>
      <c r="D538" s="9">
        <v>130</v>
      </c>
      <c r="E538" s="9"/>
      <c r="F538" s="9">
        <f t="shared" si="99"/>
        <v>130</v>
      </c>
      <c r="G538" s="9">
        <v>138</v>
      </c>
      <c r="H538" s="142">
        <v>130</v>
      </c>
      <c r="I538" s="143" t="s">
        <v>395</v>
      </c>
      <c r="J538" s="144" t="s">
        <v>568</v>
      </c>
      <c r="L538" s="122" t="s">
        <v>325</v>
      </c>
      <c r="M538" s="57" t="s">
        <v>325</v>
      </c>
      <c r="N538" s="8" t="s">
        <v>381</v>
      </c>
      <c r="O538" s="9">
        <v>130</v>
      </c>
      <c r="P538" s="9"/>
      <c r="Q538" s="9">
        <f t="shared" si="101"/>
        <v>87.100000000000009</v>
      </c>
      <c r="R538" s="9">
        <f t="shared" si="102"/>
        <v>42.9</v>
      </c>
      <c r="S538" s="9">
        <f t="shared" si="100"/>
        <v>130</v>
      </c>
    </row>
    <row r="539" spans="1:19">
      <c r="A539" s="57" t="s">
        <v>427</v>
      </c>
      <c r="B539" s="57" t="s">
        <v>427</v>
      </c>
      <c r="C539" s="8" t="s">
        <v>192</v>
      </c>
      <c r="D539" s="9">
        <v>20</v>
      </c>
      <c r="E539" s="9"/>
      <c r="F539" s="9">
        <f t="shared" si="99"/>
        <v>20</v>
      </c>
      <c r="G539" s="9"/>
      <c r="H539" s="139">
        <v>20</v>
      </c>
      <c r="I539" s="143" t="s">
        <v>395</v>
      </c>
      <c r="J539" s="144" t="s">
        <v>382</v>
      </c>
      <c r="L539" s="122" t="s">
        <v>427</v>
      </c>
      <c r="M539" s="57" t="s">
        <v>427</v>
      </c>
      <c r="N539" s="8" t="s">
        <v>192</v>
      </c>
      <c r="O539" s="9">
        <v>20</v>
      </c>
      <c r="P539" s="9"/>
      <c r="Q539" s="9">
        <f t="shared" si="101"/>
        <v>13.4</v>
      </c>
      <c r="R539" s="9">
        <f t="shared" si="102"/>
        <v>6.6000000000000005</v>
      </c>
      <c r="S539" s="9">
        <f t="shared" si="100"/>
        <v>20</v>
      </c>
    </row>
    <row r="540" spans="1:19">
      <c r="A540" s="57" t="s">
        <v>428</v>
      </c>
      <c r="B540" s="57" t="s">
        <v>428</v>
      </c>
      <c r="C540" s="8" t="s">
        <v>471</v>
      </c>
      <c r="D540" s="9">
        <v>5</v>
      </c>
      <c r="E540" s="9"/>
      <c r="F540" s="9">
        <f t="shared" si="99"/>
        <v>5</v>
      </c>
      <c r="G540" s="9">
        <v>11</v>
      </c>
      <c r="H540" s="142">
        <v>15</v>
      </c>
      <c r="I540" s="143" t="s">
        <v>395</v>
      </c>
      <c r="J540" s="144"/>
      <c r="L540" s="122" t="s">
        <v>428</v>
      </c>
      <c r="M540" s="57" t="s">
        <v>428</v>
      </c>
      <c r="N540" s="8" t="s">
        <v>471</v>
      </c>
      <c r="O540" s="9">
        <v>5</v>
      </c>
      <c r="P540" s="9"/>
      <c r="Q540" s="9">
        <f t="shared" si="101"/>
        <v>3.35</v>
      </c>
      <c r="R540" s="9">
        <f t="shared" si="102"/>
        <v>1.6500000000000001</v>
      </c>
      <c r="S540" s="9">
        <f t="shared" si="100"/>
        <v>5</v>
      </c>
    </row>
    <row r="541" spans="1:19" ht="11.25" customHeight="1">
      <c r="A541" s="57" t="s">
        <v>402</v>
      </c>
      <c r="B541" s="57" t="s">
        <v>402</v>
      </c>
      <c r="C541" s="11" t="s">
        <v>87</v>
      </c>
      <c r="D541" s="9">
        <v>240</v>
      </c>
      <c r="E541" s="9"/>
      <c r="F541" s="9">
        <f t="shared" si="99"/>
        <v>240</v>
      </c>
      <c r="G541" s="9">
        <v>240</v>
      </c>
      <c r="H541" s="142">
        <v>240</v>
      </c>
      <c r="I541" s="143" t="s">
        <v>395</v>
      </c>
      <c r="J541" s="144" t="s">
        <v>159</v>
      </c>
      <c r="L541" s="122" t="s">
        <v>402</v>
      </c>
      <c r="M541" s="57" t="s">
        <v>402</v>
      </c>
      <c r="N541" s="11" t="s">
        <v>87</v>
      </c>
      <c r="O541" s="9">
        <v>240</v>
      </c>
      <c r="P541" s="9"/>
      <c r="Q541" s="9">
        <f t="shared" si="101"/>
        <v>160.80000000000001</v>
      </c>
      <c r="R541" s="9">
        <f t="shared" si="102"/>
        <v>79.2</v>
      </c>
      <c r="S541" s="9">
        <f t="shared" si="100"/>
        <v>240</v>
      </c>
    </row>
    <row r="542" spans="1:19">
      <c r="A542" s="57" t="s">
        <v>253</v>
      </c>
      <c r="B542" s="57" t="s">
        <v>253</v>
      </c>
      <c r="C542" s="8" t="s">
        <v>98</v>
      </c>
      <c r="D542" s="9">
        <v>853</v>
      </c>
      <c r="E542" s="9">
        <v>118</v>
      </c>
      <c r="F542" s="9">
        <f t="shared" si="99"/>
        <v>971</v>
      </c>
      <c r="G542" s="9">
        <v>959</v>
      </c>
      <c r="H542" s="142">
        <v>1112</v>
      </c>
      <c r="I542" s="143" t="s">
        <v>395</v>
      </c>
      <c r="J542" s="143"/>
      <c r="K542" s="12"/>
      <c r="L542" s="122" t="s">
        <v>253</v>
      </c>
      <c r="M542" s="57" t="s">
        <v>253</v>
      </c>
      <c r="N542" s="8" t="s">
        <v>98</v>
      </c>
      <c r="O542" s="9">
        <v>853</v>
      </c>
      <c r="P542" s="9"/>
      <c r="Q542" s="9">
        <f t="shared" si="101"/>
        <v>571.51</v>
      </c>
      <c r="R542" s="9">
        <f t="shared" si="102"/>
        <v>281.49</v>
      </c>
      <c r="S542" s="9">
        <f t="shared" si="100"/>
        <v>853</v>
      </c>
    </row>
    <row r="543" spans="1:19">
      <c r="A543" s="57" t="s">
        <v>254</v>
      </c>
      <c r="B543" s="57"/>
      <c r="C543" s="8" t="s">
        <v>76</v>
      </c>
      <c r="D543" s="9">
        <v>33</v>
      </c>
      <c r="E543" s="9"/>
      <c r="F543" s="9">
        <f t="shared" si="99"/>
        <v>33</v>
      </c>
      <c r="G543" s="9">
        <v>1</v>
      </c>
      <c r="H543" s="142">
        <v>0</v>
      </c>
      <c r="I543" s="143" t="s">
        <v>395</v>
      </c>
      <c r="J543" s="143"/>
      <c r="K543" s="10" t="s">
        <v>481</v>
      </c>
      <c r="L543" s="122" t="s">
        <v>254</v>
      </c>
      <c r="M543" s="57"/>
      <c r="N543" s="8" t="s">
        <v>76</v>
      </c>
      <c r="O543" s="9">
        <v>33</v>
      </c>
      <c r="P543" s="9"/>
      <c r="Q543" s="9">
        <f t="shared" si="101"/>
        <v>22.110000000000003</v>
      </c>
      <c r="R543" s="9">
        <f t="shared" si="102"/>
        <v>10.89</v>
      </c>
      <c r="S543" s="9">
        <f t="shared" si="100"/>
        <v>33</v>
      </c>
    </row>
    <row r="544" spans="1:19">
      <c r="A544" s="57" t="s">
        <v>324</v>
      </c>
      <c r="B544" s="57"/>
      <c r="C544" s="8" t="s">
        <v>83</v>
      </c>
      <c r="D544" s="9">
        <v>32</v>
      </c>
      <c r="E544" s="9"/>
      <c r="F544" s="9">
        <f t="shared" si="99"/>
        <v>32</v>
      </c>
      <c r="G544" s="9">
        <v>24</v>
      </c>
      <c r="H544" s="142">
        <v>8</v>
      </c>
      <c r="I544" s="143" t="s">
        <v>395</v>
      </c>
      <c r="J544" s="143"/>
      <c r="K544" s="12"/>
      <c r="L544" s="122" t="s">
        <v>324</v>
      </c>
      <c r="M544" s="57"/>
      <c r="N544" s="8" t="s">
        <v>83</v>
      </c>
      <c r="O544" s="9">
        <v>32</v>
      </c>
      <c r="P544" s="9"/>
      <c r="Q544" s="9">
        <f t="shared" si="101"/>
        <v>21.44</v>
      </c>
      <c r="R544" s="9">
        <f t="shared" si="102"/>
        <v>10.56</v>
      </c>
      <c r="S544" s="9">
        <f t="shared" si="100"/>
        <v>32</v>
      </c>
    </row>
    <row r="545" spans="1:19">
      <c r="A545" s="57" t="s">
        <v>265</v>
      </c>
      <c r="B545" s="57" t="s">
        <v>265</v>
      </c>
      <c r="C545" s="8" t="s">
        <v>91</v>
      </c>
      <c r="D545" s="9">
        <v>25</v>
      </c>
      <c r="E545" s="9"/>
      <c r="F545" s="9">
        <f t="shared" si="99"/>
        <v>25</v>
      </c>
      <c r="G545" s="9"/>
      <c r="H545" s="139">
        <v>25</v>
      </c>
      <c r="I545" s="143" t="s">
        <v>395</v>
      </c>
      <c r="J545" s="144" t="s">
        <v>205</v>
      </c>
      <c r="L545" s="122" t="s">
        <v>265</v>
      </c>
      <c r="M545" s="57" t="s">
        <v>265</v>
      </c>
      <c r="N545" s="8" t="s">
        <v>91</v>
      </c>
      <c r="O545" s="9">
        <v>25</v>
      </c>
      <c r="P545" s="9"/>
      <c r="Q545" s="9">
        <f t="shared" si="101"/>
        <v>16.75</v>
      </c>
      <c r="R545" s="9">
        <f t="shared" si="102"/>
        <v>8.25</v>
      </c>
      <c r="S545" s="9">
        <f t="shared" si="100"/>
        <v>25</v>
      </c>
    </row>
    <row r="546" spans="1:19">
      <c r="A546" s="57" t="s">
        <v>265</v>
      </c>
      <c r="B546" s="57"/>
      <c r="C546" s="8" t="s">
        <v>289</v>
      </c>
      <c r="D546" s="9">
        <v>60</v>
      </c>
      <c r="E546" s="9"/>
      <c r="F546" s="9">
        <f t="shared" si="99"/>
        <v>60</v>
      </c>
      <c r="G546" s="9">
        <v>8</v>
      </c>
      <c r="H546" s="139">
        <v>60</v>
      </c>
      <c r="I546" s="143" t="s">
        <v>395</v>
      </c>
      <c r="J546" s="144"/>
      <c r="L546" s="122" t="s">
        <v>265</v>
      </c>
      <c r="M546" s="57"/>
      <c r="N546" s="8" t="s">
        <v>289</v>
      </c>
      <c r="O546" s="9">
        <v>60</v>
      </c>
      <c r="P546" s="9"/>
      <c r="Q546" s="9">
        <f t="shared" si="101"/>
        <v>40.200000000000003</v>
      </c>
      <c r="R546" s="9">
        <f t="shared" si="102"/>
        <v>19.8</v>
      </c>
      <c r="S546" s="9">
        <f t="shared" si="100"/>
        <v>60</v>
      </c>
    </row>
    <row r="547" spans="1:19">
      <c r="A547" s="57" t="s">
        <v>265</v>
      </c>
      <c r="B547" s="57"/>
      <c r="C547" s="8" t="s">
        <v>80</v>
      </c>
      <c r="D547" s="9">
        <v>20</v>
      </c>
      <c r="E547" s="9"/>
      <c r="F547" s="9">
        <f t="shared" si="99"/>
        <v>20</v>
      </c>
      <c r="G547" s="9">
        <v>7</v>
      </c>
      <c r="H547" s="139">
        <v>20</v>
      </c>
      <c r="I547" s="143" t="s">
        <v>395</v>
      </c>
      <c r="J547" s="144"/>
      <c r="L547" s="122" t="s">
        <v>265</v>
      </c>
      <c r="M547" s="57"/>
      <c r="N547" s="8" t="s">
        <v>80</v>
      </c>
      <c r="O547" s="9">
        <v>20</v>
      </c>
      <c r="P547" s="9"/>
      <c r="Q547" s="9">
        <f t="shared" si="101"/>
        <v>13.4</v>
      </c>
      <c r="R547" s="9">
        <f t="shared" si="102"/>
        <v>6.6000000000000005</v>
      </c>
      <c r="S547" s="9">
        <f t="shared" si="100"/>
        <v>20</v>
      </c>
    </row>
    <row r="548" spans="1:19">
      <c r="A548" s="57" t="s">
        <v>407</v>
      </c>
      <c r="B548" s="57" t="s">
        <v>407</v>
      </c>
      <c r="C548" s="8" t="s">
        <v>58</v>
      </c>
      <c r="D548" s="9">
        <v>50</v>
      </c>
      <c r="E548" s="9"/>
      <c r="F548" s="9">
        <f t="shared" si="99"/>
        <v>50</v>
      </c>
      <c r="G548" s="9">
        <v>27</v>
      </c>
      <c r="H548" s="139">
        <v>50</v>
      </c>
      <c r="I548" s="143" t="s">
        <v>395</v>
      </c>
      <c r="J548" s="144" t="s">
        <v>206</v>
      </c>
      <c r="L548" s="136" t="s">
        <v>407</v>
      </c>
      <c r="M548" s="134" t="s">
        <v>407</v>
      </c>
      <c r="N548" s="129" t="s">
        <v>58</v>
      </c>
      <c r="O548" s="130">
        <v>50</v>
      </c>
      <c r="P548" s="130"/>
      <c r="Q548" s="130">
        <v>33</v>
      </c>
      <c r="R548" s="130">
        <f t="shared" si="102"/>
        <v>16.5</v>
      </c>
      <c r="S548" s="130">
        <f t="shared" si="100"/>
        <v>49.5</v>
      </c>
    </row>
    <row r="549" spans="1:19">
      <c r="A549" s="57" t="s">
        <v>407</v>
      </c>
      <c r="B549" s="57"/>
      <c r="C549" s="8" t="s">
        <v>84</v>
      </c>
      <c r="D549" s="9">
        <v>30</v>
      </c>
      <c r="E549" s="9"/>
      <c r="F549" s="9">
        <f t="shared" si="99"/>
        <v>30</v>
      </c>
      <c r="G549" s="9">
        <v>30</v>
      </c>
      <c r="H549" s="139">
        <v>30</v>
      </c>
      <c r="I549" s="143" t="s">
        <v>395</v>
      </c>
      <c r="J549" s="144"/>
      <c r="L549" s="137" t="s">
        <v>407</v>
      </c>
      <c r="M549" s="135"/>
      <c r="N549" s="131" t="s">
        <v>84</v>
      </c>
      <c r="O549" s="132">
        <v>30</v>
      </c>
      <c r="P549" s="132"/>
      <c r="Q549" s="132">
        <f t="shared" si="101"/>
        <v>20.100000000000001</v>
      </c>
      <c r="R549" s="132">
        <f t="shared" si="102"/>
        <v>9.9</v>
      </c>
      <c r="S549" s="132">
        <f t="shared" si="100"/>
        <v>30</v>
      </c>
    </row>
    <row r="550" spans="1:19">
      <c r="A550" s="57" t="s">
        <v>407</v>
      </c>
      <c r="B550" s="57"/>
      <c r="C550" s="8" t="s">
        <v>90</v>
      </c>
      <c r="D550" s="9">
        <v>25</v>
      </c>
      <c r="E550" s="9"/>
      <c r="F550" s="9">
        <f t="shared" si="99"/>
        <v>25</v>
      </c>
      <c r="G550" s="9">
        <v>12</v>
      </c>
      <c r="H550" s="139">
        <v>25</v>
      </c>
      <c r="I550" s="143" t="s">
        <v>395</v>
      </c>
      <c r="J550" s="144"/>
      <c r="L550" s="122" t="s">
        <v>407</v>
      </c>
      <c r="M550" s="57"/>
      <c r="N550" s="8" t="s">
        <v>90</v>
      </c>
      <c r="O550" s="9">
        <v>25</v>
      </c>
      <c r="P550" s="9"/>
      <c r="Q550" s="9">
        <f t="shared" si="101"/>
        <v>16.75</v>
      </c>
      <c r="R550" s="9">
        <f t="shared" si="102"/>
        <v>8.25</v>
      </c>
      <c r="S550" s="9">
        <f t="shared" si="100"/>
        <v>25</v>
      </c>
    </row>
    <row r="551" spans="1:19">
      <c r="A551" s="57" t="s">
        <v>407</v>
      </c>
      <c r="B551" s="57"/>
      <c r="C551" s="8" t="s">
        <v>67</v>
      </c>
      <c r="D551" s="9">
        <v>20</v>
      </c>
      <c r="E551" s="9"/>
      <c r="F551" s="9">
        <f t="shared" si="99"/>
        <v>20</v>
      </c>
      <c r="G551" s="9">
        <v>3</v>
      </c>
      <c r="H551" s="139">
        <v>20</v>
      </c>
      <c r="I551" s="140" t="s">
        <v>395</v>
      </c>
      <c r="J551" s="144"/>
      <c r="L551" s="122" t="s">
        <v>407</v>
      </c>
      <c r="M551" s="57"/>
      <c r="N551" s="8" t="s">
        <v>67</v>
      </c>
      <c r="O551" s="9">
        <v>20</v>
      </c>
      <c r="P551" s="9"/>
      <c r="Q551" s="9">
        <f t="shared" si="101"/>
        <v>13.4</v>
      </c>
      <c r="R551" s="9">
        <f t="shared" si="102"/>
        <v>6.6000000000000005</v>
      </c>
      <c r="S551" s="9">
        <f t="shared" si="100"/>
        <v>20</v>
      </c>
    </row>
    <row r="552" spans="1:19">
      <c r="A552" s="57" t="s">
        <v>264</v>
      </c>
      <c r="B552" s="57" t="s">
        <v>264</v>
      </c>
      <c r="C552" s="8" t="s">
        <v>82</v>
      </c>
      <c r="D552" s="9">
        <v>100</v>
      </c>
      <c r="E552" s="9"/>
      <c r="F552" s="9">
        <f t="shared" si="99"/>
        <v>100</v>
      </c>
      <c r="G552" s="9">
        <v>103</v>
      </c>
      <c r="H552" s="139">
        <v>105</v>
      </c>
      <c r="I552" s="143" t="s">
        <v>395</v>
      </c>
      <c r="J552" s="144"/>
      <c r="L552" s="122" t="s">
        <v>264</v>
      </c>
      <c r="M552" s="57" t="s">
        <v>264</v>
      </c>
      <c r="N552" s="8" t="s">
        <v>82</v>
      </c>
      <c r="O552" s="9">
        <v>100</v>
      </c>
      <c r="P552" s="9"/>
      <c r="Q552" s="9">
        <f t="shared" si="101"/>
        <v>67</v>
      </c>
      <c r="R552" s="9">
        <f t="shared" si="102"/>
        <v>33</v>
      </c>
      <c r="S552" s="9">
        <f t="shared" si="100"/>
        <v>100</v>
      </c>
    </row>
    <row r="553" spans="1:19">
      <c r="A553" s="57" t="s">
        <v>264</v>
      </c>
      <c r="B553" s="57"/>
      <c r="C553" s="8" t="s">
        <v>123</v>
      </c>
      <c r="D553" s="9">
        <v>120</v>
      </c>
      <c r="E553" s="9"/>
      <c r="F553" s="9">
        <f t="shared" si="99"/>
        <v>120</v>
      </c>
      <c r="G553" s="9">
        <v>82</v>
      </c>
      <c r="H553" s="139">
        <v>120</v>
      </c>
      <c r="I553" s="143" t="s">
        <v>395</v>
      </c>
      <c r="J553" s="144" t="s">
        <v>186</v>
      </c>
      <c r="L553" s="122" t="s">
        <v>264</v>
      </c>
      <c r="M553" s="57"/>
      <c r="N553" s="8" t="s">
        <v>123</v>
      </c>
      <c r="O553" s="9">
        <v>120</v>
      </c>
      <c r="P553" s="9"/>
      <c r="Q553" s="9">
        <f t="shared" si="101"/>
        <v>80.400000000000006</v>
      </c>
      <c r="R553" s="9">
        <f t="shared" si="102"/>
        <v>39.6</v>
      </c>
      <c r="S553" s="9">
        <f t="shared" si="100"/>
        <v>120</v>
      </c>
    </row>
    <row r="554" spans="1:19">
      <c r="A554" s="57" t="s">
        <v>255</v>
      </c>
      <c r="B554" s="57" t="s">
        <v>255</v>
      </c>
      <c r="C554" s="8" t="s">
        <v>81</v>
      </c>
      <c r="D554" s="9">
        <v>100</v>
      </c>
      <c r="E554" s="9"/>
      <c r="F554" s="9">
        <f t="shared" si="99"/>
        <v>100</v>
      </c>
      <c r="G554" s="9">
        <v>96</v>
      </c>
      <c r="H554" s="139">
        <v>100</v>
      </c>
      <c r="I554" s="143" t="s">
        <v>395</v>
      </c>
      <c r="J554" s="144"/>
      <c r="L554" s="136" t="s">
        <v>255</v>
      </c>
      <c r="M554" s="134" t="s">
        <v>255</v>
      </c>
      <c r="N554" s="129" t="s">
        <v>81</v>
      </c>
      <c r="O554" s="130">
        <v>100</v>
      </c>
      <c r="P554" s="130"/>
      <c r="Q554" s="130">
        <f t="shared" si="101"/>
        <v>67</v>
      </c>
      <c r="R554" s="130">
        <f t="shared" si="102"/>
        <v>33</v>
      </c>
      <c r="S554" s="130">
        <f t="shared" si="100"/>
        <v>100</v>
      </c>
    </row>
    <row r="555" spans="1:19">
      <c r="A555" s="57" t="s">
        <v>259</v>
      </c>
      <c r="B555" s="57" t="s">
        <v>259</v>
      </c>
      <c r="C555" s="8" t="s">
        <v>95</v>
      </c>
      <c r="D555" s="9">
        <v>90</v>
      </c>
      <c r="E555" s="9"/>
      <c r="F555" s="9">
        <f t="shared" si="99"/>
        <v>90</v>
      </c>
      <c r="G555" s="9">
        <v>105</v>
      </c>
      <c r="H555" s="139">
        <v>110</v>
      </c>
      <c r="I555" s="143" t="s">
        <v>395</v>
      </c>
      <c r="J555" s="144"/>
      <c r="L555" s="137" t="s">
        <v>259</v>
      </c>
      <c r="M555" s="135" t="s">
        <v>259</v>
      </c>
      <c r="N555" s="131" t="s">
        <v>95</v>
      </c>
      <c r="O555" s="132">
        <v>90</v>
      </c>
      <c r="P555" s="132"/>
      <c r="Q555" s="132">
        <f t="shared" si="101"/>
        <v>60.300000000000004</v>
      </c>
      <c r="R555" s="132">
        <f t="shared" si="102"/>
        <v>29.700000000000003</v>
      </c>
      <c r="S555" s="132">
        <f t="shared" si="100"/>
        <v>90</v>
      </c>
    </row>
    <row r="556" spans="1:19">
      <c r="A556" s="57" t="s">
        <v>259</v>
      </c>
      <c r="B556" s="57"/>
      <c r="C556" s="8" t="s">
        <v>59</v>
      </c>
      <c r="D556" s="9">
        <v>90</v>
      </c>
      <c r="E556" s="9"/>
      <c r="F556" s="9">
        <f t="shared" si="99"/>
        <v>90</v>
      </c>
      <c r="G556" s="9">
        <v>92</v>
      </c>
      <c r="H556" s="139">
        <v>100</v>
      </c>
      <c r="I556" s="143" t="s">
        <v>395</v>
      </c>
      <c r="J556" s="144"/>
      <c r="L556" s="122" t="s">
        <v>259</v>
      </c>
      <c r="M556" s="57"/>
      <c r="N556" s="8" t="s">
        <v>59</v>
      </c>
      <c r="O556" s="9">
        <v>90</v>
      </c>
      <c r="P556" s="9"/>
      <c r="Q556" s="9">
        <f t="shared" si="101"/>
        <v>60.300000000000004</v>
      </c>
      <c r="R556" s="9">
        <f t="shared" si="102"/>
        <v>29.700000000000003</v>
      </c>
      <c r="S556" s="9">
        <f t="shared" si="100"/>
        <v>90</v>
      </c>
    </row>
    <row r="557" spans="1:19">
      <c r="A557" s="57" t="s">
        <v>259</v>
      </c>
      <c r="B557" s="57"/>
      <c r="C557" s="8" t="s">
        <v>125</v>
      </c>
      <c r="D557" s="9">
        <v>10</v>
      </c>
      <c r="E557" s="9"/>
      <c r="F557" s="9">
        <f t="shared" si="99"/>
        <v>10</v>
      </c>
      <c r="G557" s="9">
        <v>10</v>
      </c>
      <c r="H557" s="139">
        <v>10</v>
      </c>
      <c r="I557" s="143" t="s">
        <v>395</v>
      </c>
      <c r="J557" s="144"/>
      <c r="L557" s="122" t="s">
        <v>259</v>
      </c>
      <c r="M557" s="57"/>
      <c r="N557" s="8" t="s">
        <v>125</v>
      </c>
      <c r="O557" s="9">
        <v>10</v>
      </c>
      <c r="P557" s="9"/>
      <c r="Q557" s="9">
        <f t="shared" si="101"/>
        <v>6.7</v>
      </c>
      <c r="R557" s="9">
        <f t="shared" si="102"/>
        <v>3.3000000000000003</v>
      </c>
      <c r="S557" s="9">
        <f t="shared" si="100"/>
        <v>10</v>
      </c>
    </row>
    <row r="558" spans="1:19">
      <c r="A558" s="57" t="s">
        <v>403</v>
      </c>
      <c r="B558" s="57" t="s">
        <v>403</v>
      </c>
      <c r="C558" s="8" t="s">
        <v>85</v>
      </c>
      <c r="D558" s="9">
        <v>10</v>
      </c>
      <c r="E558" s="9"/>
      <c r="F558" s="9">
        <f t="shared" si="99"/>
        <v>10</v>
      </c>
      <c r="G558" s="9"/>
      <c r="H558" s="139">
        <v>10</v>
      </c>
      <c r="I558" s="143" t="s">
        <v>395</v>
      </c>
      <c r="J558" s="144"/>
      <c r="L558" s="122" t="s">
        <v>403</v>
      </c>
      <c r="M558" s="57" t="s">
        <v>403</v>
      </c>
      <c r="N558" s="8" t="s">
        <v>85</v>
      </c>
      <c r="O558" s="9">
        <v>10</v>
      </c>
      <c r="P558" s="9"/>
      <c r="Q558" s="9">
        <f t="shared" si="101"/>
        <v>6.7</v>
      </c>
      <c r="R558" s="9">
        <f t="shared" si="102"/>
        <v>3.3000000000000003</v>
      </c>
      <c r="S558" s="9">
        <f t="shared" si="100"/>
        <v>10</v>
      </c>
    </row>
    <row r="559" spans="1:19">
      <c r="A559" s="57" t="s">
        <v>263</v>
      </c>
      <c r="B559" s="57" t="s">
        <v>263</v>
      </c>
      <c r="C559" s="8" t="s">
        <v>126</v>
      </c>
      <c r="D559" s="9">
        <v>80</v>
      </c>
      <c r="E559" s="9"/>
      <c r="F559" s="9">
        <f t="shared" si="99"/>
        <v>80</v>
      </c>
      <c r="G559" s="9"/>
      <c r="H559" s="139">
        <v>80</v>
      </c>
      <c r="I559" s="143" t="s">
        <v>395</v>
      </c>
      <c r="J559" s="144"/>
      <c r="L559" s="122" t="s">
        <v>263</v>
      </c>
      <c r="M559" s="57" t="s">
        <v>263</v>
      </c>
      <c r="N559" s="8" t="s">
        <v>126</v>
      </c>
      <c r="O559" s="9">
        <v>80</v>
      </c>
      <c r="P559" s="9"/>
      <c r="Q559" s="9">
        <f t="shared" si="101"/>
        <v>53.6</v>
      </c>
      <c r="R559" s="9">
        <f t="shared" si="102"/>
        <v>26.400000000000002</v>
      </c>
      <c r="S559" s="9">
        <f t="shared" si="100"/>
        <v>80</v>
      </c>
    </row>
    <row r="560" spans="1:19">
      <c r="A560" s="57" t="s">
        <v>260</v>
      </c>
      <c r="B560" s="57" t="s">
        <v>260</v>
      </c>
      <c r="C560" s="8" t="s">
        <v>61</v>
      </c>
      <c r="D560" s="9">
        <v>5</v>
      </c>
      <c r="E560" s="9"/>
      <c r="F560" s="9">
        <f>SUM(D560:E560)</f>
        <v>5</v>
      </c>
      <c r="G560" s="9">
        <v>1</v>
      </c>
      <c r="H560" s="139">
        <v>10</v>
      </c>
      <c r="I560" s="143" t="s">
        <v>395</v>
      </c>
      <c r="J560" s="144"/>
      <c r="L560" s="57" t="s">
        <v>260</v>
      </c>
      <c r="M560" s="57"/>
      <c r="N560" s="8" t="s">
        <v>246</v>
      </c>
      <c r="O560" s="9">
        <v>20</v>
      </c>
      <c r="P560" s="9"/>
      <c r="Q560" s="9">
        <f t="shared" si="101"/>
        <v>13.4</v>
      </c>
      <c r="R560" s="9">
        <f t="shared" ref="R560:R567" si="103">O560*0.33</f>
        <v>6.6000000000000005</v>
      </c>
      <c r="S560" s="9">
        <f t="shared" ref="S560:S567" si="104">SUM(Q560:R560)</f>
        <v>20</v>
      </c>
    </row>
    <row r="561" spans="1:19">
      <c r="A561" s="57" t="s">
        <v>260</v>
      </c>
      <c r="B561" s="57"/>
      <c r="C561" s="8" t="s">
        <v>246</v>
      </c>
      <c r="D561" s="9">
        <v>20</v>
      </c>
      <c r="E561" s="9"/>
      <c r="F561" s="9">
        <f t="shared" ref="F561:F568" si="105">SUM(D561:E561)</f>
        <v>20</v>
      </c>
      <c r="G561" s="9"/>
      <c r="H561" s="142">
        <v>0</v>
      </c>
      <c r="I561" s="143" t="s">
        <v>395</v>
      </c>
      <c r="J561" s="144"/>
      <c r="L561" s="57" t="s">
        <v>260</v>
      </c>
      <c r="M561" s="57"/>
      <c r="N561" s="8" t="s">
        <v>55</v>
      </c>
      <c r="O561" s="9">
        <v>25</v>
      </c>
      <c r="P561" s="9"/>
      <c r="Q561" s="9">
        <f t="shared" si="101"/>
        <v>16.75</v>
      </c>
      <c r="R561" s="9">
        <f t="shared" si="103"/>
        <v>8.25</v>
      </c>
      <c r="S561" s="9">
        <f t="shared" si="104"/>
        <v>25</v>
      </c>
    </row>
    <row r="562" spans="1:19">
      <c r="A562" s="57" t="s">
        <v>260</v>
      </c>
      <c r="B562" s="57"/>
      <c r="C562" s="8" t="s">
        <v>55</v>
      </c>
      <c r="D562" s="9">
        <v>25</v>
      </c>
      <c r="E562" s="9"/>
      <c r="F562" s="9">
        <f t="shared" si="105"/>
        <v>25</v>
      </c>
      <c r="G562" s="9"/>
      <c r="H562" s="139">
        <v>10</v>
      </c>
      <c r="I562" s="143" t="s">
        <v>395</v>
      </c>
      <c r="J562" s="144"/>
      <c r="L562" s="57" t="s">
        <v>260</v>
      </c>
      <c r="M562" s="57"/>
      <c r="N562" s="8" t="s">
        <v>117</v>
      </c>
      <c r="O562" s="9">
        <v>20</v>
      </c>
      <c r="P562" s="9"/>
      <c r="Q562" s="9">
        <f t="shared" si="101"/>
        <v>13.4</v>
      </c>
      <c r="R562" s="9">
        <f t="shared" si="103"/>
        <v>6.6000000000000005</v>
      </c>
      <c r="S562" s="9">
        <f t="shared" si="104"/>
        <v>20</v>
      </c>
    </row>
    <row r="563" spans="1:19">
      <c r="A563" s="57" t="s">
        <v>260</v>
      </c>
      <c r="B563" s="57"/>
      <c r="C563" s="8" t="s">
        <v>117</v>
      </c>
      <c r="D563" s="9">
        <v>20</v>
      </c>
      <c r="E563" s="9"/>
      <c r="F563" s="9">
        <f t="shared" si="105"/>
        <v>20</v>
      </c>
      <c r="G563" s="9">
        <v>4</v>
      </c>
      <c r="H563" s="139">
        <v>10</v>
      </c>
      <c r="I563" s="143" t="s">
        <v>395</v>
      </c>
      <c r="J563" s="144"/>
      <c r="L563" s="57" t="s">
        <v>260</v>
      </c>
      <c r="M563" s="57"/>
      <c r="N563" s="8" t="s">
        <v>140</v>
      </c>
      <c r="O563" s="9">
        <v>60</v>
      </c>
      <c r="P563" s="9"/>
      <c r="Q563" s="9">
        <f t="shared" si="101"/>
        <v>40.200000000000003</v>
      </c>
      <c r="R563" s="9">
        <f t="shared" si="103"/>
        <v>19.8</v>
      </c>
      <c r="S563" s="9">
        <f t="shared" si="104"/>
        <v>60</v>
      </c>
    </row>
    <row r="564" spans="1:19">
      <c r="A564" s="57" t="s">
        <v>260</v>
      </c>
      <c r="B564" s="57"/>
      <c r="C564" s="8" t="s">
        <v>140</v>
      </c>
      <c r="D564" s="9">
        <v>60</v>
      </c>
      <c r="E564" s="9"/>
      <c r="F564" s="9">
        <f t="shared" si="105"/>
        <v>60</v>
      </c>
      <c r="G564" s="9">
        <v>3</v>
      </c>
      <c r="H564" s="139">
        <v>50</v>
      </c>
      <c r="I564" s="143" t="s">
        <v>395</v>
      </c>
      <c r="J564" s="144"/>
      <c r="L564" s="57" t="s">
        <v>260</v>
      </c>
      <c r="M564" s="57"/>
      <c r="N564" s="8" t="s">
        <v>121</v>
      </c>
      <c r="O564" s="9">
        <v>20</v>
      </c>
      <c r="P564" s="9"/>
      <c r="Q564" s="9">
        <f t="shared" si="101"/>
        <v>13.4</v>
      </c>
      <c r="R564" s="9">
        <f t="shared" si="103"/>
        <v>6.6000000000000005</v>
      </c>
      <c r="S564" s="9">
        <f t="shared" si="104"/>
        <v>20</v>
      </c>
    </row>
    <row r="565" spans="1:19">
      <c r="A565" s="57" t="s">
        <v>260</v>
      </c>
      <c r="B565" s="57"/>
      <c r="C565" s="8" t="s">
        <v>121</v>
      </c>
      <c r="D565" s="9">
        <v>20</v>
      </c>
      <c r="E565" s="9"/>
      <c r="F565" s="9">
        <f t="shared" si="105"/>
        <v>20</v>
      </c>
      <c r="G565" s="9"/>
      <c r="H565" s="142">
        <v>20</v>
      </c>
      <c r="I565" s="143" t="s">
        <v>395</v>
      </c>
      <c r="J565" s="144"/>
      <c r="L565" s="57" t="s">
        <v>260</v>
      </c>
      <c r="M565" s="57"/>
      <c r="N565" s="8" t="s">
        <v>141</v>
      </c>
      <c r="O565" s="9">
        <v>25</v>
      </c>
      <c r="P565" s="9"/>
      <c r="Q565" s="9">
        <f t="shared" si="101"/>
        <v>16.75</v>
      </c>
      <c r="R565" s="9">
        <f t="shared" si="103"/>
        <v>8.25</v>
      </c>
      <c r="S565" s="9">
        <f t="shared" si="104"/>
        <v>25</v>
      </c>
    </row>
    <row r="566" spans="1:19">
      <c r="A566" s="57" t="s">
        <v>260</v>
      </c>
      <c r="B566" s="57"/>
      <c r="C566" s="8" t="s">
        <v>141</v>
      </c>
      <c r="D566" s="9">
        <v>25</v>
      </c>
      <c r="E566" s="9"/>
      <c r="F566" s="9">
        <f t="shared" si="105"/>
        <v>25</v>
      </c>
      <c r="G566" s="9">
        <v>9</v>
      </c>
      <c r="H566" s="139">
        <v>20</v>
      </c>
      <c r="I566" s="143" t="s">
        <v>395</v>
      </c>
      <c r="J566" s="144"/>
      <c r="L566" s="57" t="s">
        <v>256</v>
      </c>
      <c r="M566" s="57" t="s">
        <v>256</v>
      </c>
      <c r="N566" s="8" t="s">
        <v>62</v>
      </c>
      <c r="O566" s="9">
        <v>120</v>
      </c>
      <c r="P566" s="9"/>
      <c r="Q566" s="9">
        <f t="shared" si="101"/>
        <v>80.400000000000006</v>
      </c>
      <c r="R566" s="9">
        <f t="shared" si="103"/>
        <v>39.6</v>
      </c>
      <c r="S566" s="9">
        <f t="shared" si="104"/>
        <v>120</v>
      </c>
    </row>
    <row r="567" spans="1:19">
      <c r="A567" s="57" t="s">
        <v>256</v>
      </c>
      <c r="B567" s="57" t="s">
        <v>256</v>
      </c>
      <c r="C567" s="8" t="s">
        <v>62</v>
      </c>
      <c r="D567" s="9">
        <v>120</v>
      </c>
      <c r="E567" s="9"/>
      <c r="F567" s="9">
        <f t="shared" si="105"/>
        <v>120</v>
      </c>
      <c r="G567" s="9">
        <v>88</v>
      </c>
      <c r="H567" s="139">
        <v>120</v>
      </c>
      <c r="I567" s="143" t="s">
        <v>395</v>
      </c>
      <c r="J567" s="144"/>
      <c r="L567" s="57" t="s">
        <v>398</v>
      </c>
      <c r="M567" s="57" t="s">
        <v>398</v>
      </c>
      <c r="N567" s="8" t="s">
        <v>56</v>
      </c>
      <c r="O567" s="9">
        <v>272</v>
      </c>
      <c r="P567" s="9"/>
      <c r="Q567" s="9">
        <f t="shared" si="101"/>
        <v>182.24</v>
      </c>
      <c r="R567" s="9">
        <f t="shared" si="103"/>
        <v>89.76</v>
      </c>
      <c r="S567" s="9">
        <f t="shared" si="104"/>
        <v>272</v>
      </c>
    </row>
    <row r="568" spans="1:19">
      <c r="A568" s="57" t="s">
        <v>398</v>
      </c>
      <c r="B568" s="57" t="s">
        <v>398</v>
      </c>
      <c r="C568" s="8" t="s">
        <v>56</v>
      </c>
      <c r="D568" s="9">
        <v>272</v>
      </c>
      <c r="E568" s="9"/>
      <c r="F568" s="9">
        <f t="shared" si="105"/>
        <v>272</v>
      </c>
      <c r="G568" s="9">
        <v>95</v>
      </c>
      <c r="H568" s="142">
        <v>264</v>
      </c>
      <c r="I568" s="143" t="s">
        <v>395</v>
      </c>
      <c r="J568" s="143">
        <f>SUM(H545:H559,H562:H566)</f>
        <v>975</v>
      </c>
      <c r="K568" s="12"/>
      <c r="L568" s="58"/>
      <c r="M568" s="58"/>
      <c r="N568" s="13" t="s">
        <v>54</v>
      </c>
      <c r="O568" s="14">
        <f>SUM(O529:O567)</f>
        <v>6894</v>
      </c>
      <c r="P568" s="9"/>
      <c r="Q568" s="9">
        <v>4640</v>
      </c>
      <c r="R568" s="9">
        <v>2259</v>
      </c>
      <c r="S568" s="9">
        <f>SUM(S530:S559,S560:S567)</f>
        <v>6893.5</v>
      </c>
    </row>
    <row r="569" spans="1:19" s="3" customFormat="1">
      <c r="A569" s="58"/>
      <c r="B569" s="58"/>
      <c r="C569" s="13" t="s">
        <v>54</v>
      </c>
      <c r="D569" s="14">
        <f t="shared" ref="D569:F569" si="106">SUM(D530:D568)</f>
        <v>6899</v>
      </c>
      <c r="E569" s="14">
        <f t="shared" si="106"/>
        <v>794</v>
      </c>
      <c r="F569" s="14">
        <f t="shared" si="106"/>
        <v>7693</v>
      </c>
      <c r="G569" s="14">
        <f>SUM(G530:G568)</f>
        <v>7178</v>
      </c>
      <c r="H569" s="14">
        <f>SUM(H530:H568)</f>
        <v>9285</v>
      </c>
      <c r="I569" s="6"/>
      <c r="L569" s="55"/>
      <c r="M569" s="55"/>
      <c r="O569" s="6"/>
      <c r="P569" s="6"/>
      <c r="Q569" s="6"/>
      <c r="R569" s="6"/>
    </row>
    <row r="570" spans="1:19" s="3" customFormat="1">
      <c r="A570" s="55"/>
      <c r="B570" s="55"/>
      <c r="D570" s="6"/>
      <c r="E570" s="6"/>
      <c r="F570" s="6"/>
      <c r="G570" s="6"/>
      <c r="H570" s="6"/>
      <c r="I570" s="6"/>
      <c r="L570" s="55"/>
      <c r="M570" s="55"/>
      <c r="O570" s="6"/>
      <c r="P570" s="6"/>
      <c r="Q570" s="6"/>
      <c r="R570" s="12"/>
    </row>
    <row r="571" spans="1:19" s="3" customFormat="1">
      <c r="A571" s="55"/>
      <c r="B571" s="55"/>
      <c r="D571" s="6"/>
      <c r="E571" s="6"/>
      <c r="F571" s="6"/>
      <c r="G571" s="6"/>
      <c r="H571" s="6"/>
      <c r="I571" s="6"/>
      <c r="L571" s="54" t="s">
        <v>279</v>
      </c>
      <c r="M571" s="54"/>
      <c r="N571" s="1" t="s">
        <v>355</v>
      </c>
      <c r="O571" s="5"/>
      <c r="P571" s="6"/>
      <c r="Q571" s="6"/>
      <c r="R571" s="12"/>
    </row>
    <row r="572" spans="1:19" s="1" customFormat="1">
      <c r="A572" s="54" t="s">
        <v>279</v>
      </c>
      <c r="B572" s="54"/>
      <c r="C572" s="1" t="s">
        <v>355</v>
      </c>
      <c r="D572" s="5"/>
      <c r="E572" s="5"/>
      <c r="F572" s="5"/>
      <c r="G572" s="5"/>
      <c r="H572" s="5"/>
      <c r="I572" s="5"/>
      <c r="J572" s="21"/>
      <c r="K572" s="21"/>
      <c r="L572" s="65" t="s">
        <v>51</v>
      </c>
      <c r="M572" s="65"/>
      <c r="N572" s="18"/>
      <c r="O572" s="19"/>
      <c r="P572" s="12"/>
      <c r="Q572" s="12"/>
      <c r="R572" s="12"/>
      <c r="S572" s="44"/>
    </row>
    <row r="573" spans="1:19" s="18" customFormat="1">
      <c r="A573" s="65" t="s">
        <v>51</v>
      </c>
      <c r="B573" s="65"/>
      <c r="D573" s="19"/>
      <c r="E573" s="19"/>
      <c r="F573" s="19"/>
      <c r="G573" s="19"/>
      <c r="H573" s="19"/>
      <c r="I573" s="19"/>
      <c r="J573" s="21"/>
      <c r="K573" s="21"/>
      <c r="L573" s="57" t="s">
        <v>520</v>
      </c>
      <c r="M573" s="57" t="s">
        <v>405</v>
      </c>
      <c r="N573" s="8" t="s">
        <v>165</v>
      </c>
      <c r="O573" s="9">
        <v>4995</v>
      </c>
      <c r="P573" s="9"/>
      <c r="Q573" s="9">
        <f>O573*0.67</f>
        <v>3346.65</v>
      </c>
      <c r="R573" s="9">
        <f>O573*0.33</f>
        <v>1648.3500000000001</v>
      </c>
      <c r="S573" s="80">
        <f>SUM(Q573:R573)</f>
        <v>4995</v>
      </c>
    </row>
    <row r="574" spans="1:19">
      <c r="A574" s="57" t="s">
        <v>520</v>
      </c>
      <c r="B574" s="57" t="s">
        <v>405</v>
      </c>
      <c r="C574" s="8" t="s">
        <v>165</v>
      </c>
      <c r="D574" s="9">
        <v>4995</v>
      </c>
      <c r="E574" s="9">
        <v>618</v>
      </c>
      <c r="F574" s="9">
        <f>SUM(D574:E574)</f>
        <v>5613</v>
      </c>
      <c r="G574" s="9">
        <v>5606</v>
      </c>
      <c r="H574" s="9">
        <v>6552</v>
      </c>
      <c r="I574" s="12" t="s">
        <v>395</v>
      </c>
      <c r="J574" s="21"/>
      <c r="K574" s="21"/>
      <c r="L574" s="58"/>
      <c r="M574" s="58"/>
      <c r="N574" s="13" t="s">
        <v>52</v>
      </c>
      <c r="O574" s="14">
        <f t="shared" ref="O574" si="107">SUM(O573:O573)</f>
        <v>4995</v>
      </c>
      <c r="P574" s="9"/>
      <c r="Q574" s="9">
        <f>SUM(Q573)</f>
        <v>3346.65</v>
      </c>
      <c r="R574" s="9">
        <f>SUM(R573)</f>
        <v>1648.3500000000001</v>
      </c>
      <c r="S574" s="80">
        <f>SUM(Q574:R574)</f>
        <v>4995</v>
      </c>
    </row>
    <row r="575" spans="1:19" s="3" customFormat="1">
      <c r="A575" s="58"/>
      <c r="B575" s="58"/>
      <c r="C575" s="13" t="s">
        <v>52</v>
      </c>
      <c r="D575" s="14">
        <f t="shared" ref="D575:F575" si="108">SUM(D574:D574)</f>
        <v>4995</v>
      </c>
      <c r="E575" s="14">
        <f t="shared" si="108"/>
        <v>618</v>
      </c>
      <c r="F575" s="14">
        <f t="shared" si="108"/>
        <v>5613</v>
      </c>
      <c r="G575" s="14">
        <f t="shared" ref="G575:H575" si="109">SUM(G574:G574)</f>
        <v>5606</v>
      </c>
      <c r="H575" s="14">
        <f t="shared" si="109"/>
        <v>6552</v>
      </c>
      <c r="I575" s="6"/>
      <c r="J575" s="4"/>
      <c r="K575" s="4"/>
      <c r="L575" s="55"/>
      <c r="N575" s="6"/>
      <c r="O575" s="32"/>
      <c r="P575" s="12"/>
      <c r="Q575" s="12"/>
      <c r="R575" s="12"/>
      <c r="S575" s="22"/>
    </row>
    <row r="576" spans="1:19" s="3" customFormat="1">
      <c r="A576" s="55"/>
      <c r="B576" s="55"/>
      <c r="D576" s="6"/>
      <c r="E576" s="6"/>
      <c r="F576" s="6"/>
      <c r="G576" s="6"/>
      <c r="H576" s="6"/>
      <c r="I576" s="6"/>
      <c r="J576" s="4"/>
      <c r="K576" s="4"/>
      <c r="L576" s="21"/>
      <c r="M576" s="22"/>
      <c r="N576" s="10"/>
      <c r="O576" s="32"/>
      <c r="P576" s="10"/>
      <c r="Q576" s="71"/>
      <c r="R576" s="10"/>
      <c r="S576" s="22"/>
    </row>
    <row r="577" spans="1:19" s="3" customFormat="1">
      <c r="A577" s="55"/>
      <c r="B577" s="55"/>
      <c r="D577" s="6"/>
      <c r="E577" s="6"/>
      <c r="F577" s="6"/>
      <c r="G577" s="6"/>
      <c r="H577" s="6"/>
      <c r="I577" s="6"/>
      <c r="J577" s="4"/>
      <c r="K577" s="4"/>
      <c r="L577" s="21"/>
      <c r="M577" s="22"/>
      <c r="N577" s="10"/>
      <c r="O577" s="32"/>
      <c r="P577" s="10"/>
      <c r="Q577" s="71"/>
      <c r="R577" s="10"/>
      <c r="S577" s="22"/>
    </row>
    <row r="578" spans="1:19" s="1" customFormat="1" ht="12.6" customHeight="1">
      <c r="A578" s="54" t="s">
        <v>521</v>
      </c>
      <c r="B578" s="54"/>
      <c r="D578" s="5"/>
      <c r="E578" s="5"/>
      <c r="F578" s="5"/>
      <c r="G578" s="5"/>
      <c r="H578" s="5"/>
      <c r="I578" s="5"/>
      <c r="J578" s="3"/>
      <c r="L578" s="2"/>
      <c r="N578" s="10"/>
      <c r="O578" s="32"/>
      <c r="P578" s="10"/>
      <c r="Q578" s="10"/>
      <c r="R578" s="10"/>
      <c r="S578" s="10"/>
    </row>
    <row r="579" spans="1:19" s="1" customFormat="1" ht="12.6" customHeight="1">
      <c r="A579" s="54" t="s">
        <v>269</v>
      </c>
      <c r="B579" s="54"/>
      <c r="D579" s="5"/>
      <c r="E579" s="5"/>
      <c r="F579" s="5"/>
      <c r="G579" s="5"/>
      <c r="H579" s="5"/>
      <c r="I579" s="5"/>
      <c r="J579" s="3"/>
      <c r="L579" s="2"/>
      <c r="N579" s="10"/>
      <c r="O579" s="32"/>
      <c r="P579" s="10"/>
      <c r="Q579" s="10"/>
      <c r="R579" s="10"/>
      <c r="S579" s="10"/>
    </row>
    <row r="580" spans="1:19" s="3" customFormat="1" ht="12.6" customHeight="1">
      <c r="A580" s="55" t="s">
        <v>53</v>
      </c>
      <c r="B580" s="55"/>
      <c r="D580" s="6"/>
      <c r="E580" s="6"/>
      <c r="F580" s="6"/>
      <c r="G580" s="6"/>
      <c r="H580" s="6"/>
      <c r="I580" s="6"/>
      <c r="L580" s="2"/>
      <c r="O580" s="32"/>
    </row>
    <row r="581" spans="1:19" ht="12.6" customHeight="1">
      <c r="A581" s="57" t="s">
        <v>494</v>
      </c>
      <c r="B581" s="57" t="s">
        <v>406</v>
      </c>
      <c r="C581" s="8" t="s">
        <v>148</v>
      </c>
      <c r="D581" s="9">
        <v>3130</v>
      </c>
      <c r="E581" s="9"/>
      <c r="F581" s="9">
        <f>SUM(D581:E581)</f>
        <v>3130</v>
      </c>
      <c r="G581" s="9">
        <v>3130</v>
      </c>
      <c r="H581" s="9">
        <v>0</v>
      </c>
      <c r="I581" s="12" t="s">
        <v>395</v>
      </c>
      <c r="O581" s="32"/>
    </row>
    <row r="582" spans="1:19" ht="12.6" customHeight="1">
      <c r="A582" s="57" t="s">
        <v>569</v>
      </c>
      <c r="B582" s="57"/>
      <c r="C582" s="8" t="s">
        <v>570</v>
      </c>
      <c r="D582" s="9">
        <v>927</v>
      </c>
      <c r="E582" s="9"/>
      <c r="F582" s="9">
        <f t="shared" ref="F582:F583" si="110">SUM(D582:E582)</f>
        <v>927</v>
      </c>
      <c r="G582" s="9">
        <v>927</v>
      </c>
      <c r="H582" s="9">
        <v>0</v>
      </c>
      <c r="I582" s="12" t="s">
        <v>395</v>
      </c>
      <c r="O582" s="32"/>
    </row>
    <row r="583" spans="1:19" ht="12.6" customHeight="1">
      <c r="A583" s="57" t="s">
        <v>495</v>
      </c>
      <c r="B583" s="57"/>
      <c r="C583" s="8" t="s">
        <v>183</v>
      </c>
      <c r="D583" s="9">
        <v>100</v>
      </c>
      <c r="E583" s="9"/>
      <c r="F583" s="9">
        <f t="shared" si="110"/>
        <v>100</v>
      </c>
      <c r="G583" s="9">
        <v>61</v>
      </c>
      <c r="H583" s="9">
        <v>100</v>
      </c>
      <c r="I583" s="12" t="s">
        <v>395</v>
      </c>
      <c r="O583" s="32"/>
    </row>
    <row r="584" spans="1:19" s="3" customFormat="1" ht="12.6" customHeight="1">
      <c r="A584" s="58"/>
      <c r="B584" s="58"/>
      <c r="C584" s="13" t="s">
        <v>54</v>
      </c>
      <c r="D584" s="14">
        <f t="shared" ref="D584:F584" si="111">SUM(D581:D583)</f>
        <v>4157</v>
      </c>
      <c r="E584" s="14">
        <f t="shared" si="111"/>
        <v>0</v>
      </c>
      <c r="F584" s="14">
        <f t="shared" si="111"/>
        <v>4157</v>
      </c>
      <c r="G584" s="14">
        <f t="shared" ref="G584:H584" si="112">SUM(G581:G583)</f>
        <v>4118</v>
      </c>
      <c r="H584" s="14">
        <f t="shared" si="112"/>
        <v>100</v>
      </c>
      <c r="I584" s="6"/>
      <c r="O584" s="32"/>
    </row>
    <row r="585" spans="1:19" s="3" customFormat="1" ht="12.6" customHeight="1">
      <c r="A585" s="55"/>
      <c r="B585" s="55"/>
      <c r="D585" s="6"/>
      <c r="E585" s="6"/>
      <c r="F585" s="6"/>
      <c r="G585" s="6"/>
      <c r="H585" s="6"/>
      <c r="I585" s="6"/>
      <c r="O585" s="32"/>
    </row>
    <row r="586" spans="1:19" s="3" customFormat="1" ht="12.6" customHeight="1">
      <c r="A586" s="55"/>
      <c r="B586" s="55"/>
      <c r="D586" s="6"/>
      <c r="E586" s="6"/>
      <c r="F586" s="6"/>
      <c r="G586" s="6"/>
      <c r="H586" s="6"/>
      <c r="I586" s="6"/>
      <c r="O586" s="32"/>
    </row>
    <row r="587" spans="1:19" s="1" customFormat="1" ht="12.6" customHeight="1">
      <c r="A587" s="54" t="s">
        <v>521</v>
      </c>
      <c r="B587" s="54"/>
      <c r="D587" s="5"/>
      <c r="E587" s="5"/>
      <c r="F587" s="5"/>
      <c r="G587" s="5"/>
      <c r="H587" s="5"/>
      <c r="I587" s="5"/>
      <c r="J587" s="3"/>
      <c r="L587" s="2"/>
      <c r="N587" s="10"/>
      <c r="O587" s="32"/>
      <c r="P587" s="10"/>
      <c r="Q587" s="10"/>
      <c r="R587" s="10"/>
      <c r="S587" s="10"/>
    </row>
    <row r="588" spans="1:19" s="1" customFormat="1" ht="12.6" customHeight="1">
      <c r="A588" s="54" t="s">
        <v>269</v>
      </c>
      <c r="B588" s="54"/>
      <c r="D588" s="5"/>
      <c r="E588" s="5"/>
      <c r="F588" s="5"/>
      <c r="G588" s="5"/>
      <c r="H588" s="5"/>
      <c r="I588" s="5"/>
      <c r="J588" s="3"/>
      <c r="L588" s="2"/>
      <c r="N588" s="10"/>
      <c r="O588" s="32"/>
      <c r="P588" s="10"/>
      <c r="Q588" s="10"/>
      <c r="R588" s="10"/>
      <c r="S588" s="10"/>
    </row>
    <row r="589" spans="1:19" s="3" customFormat="1" ht="12.6" customHeight="1">
      <c r="A589" s="65" t="s">
        <v>51</v>
      </c>
      <c r="B589" s="65"/>
      <c r="C589" s="18"/>
      <c r="D589" s="19"/>
      <c r="E589" s="19"/>
      <c r="F589" s="19"/>
      <c r="G589" s="19"/>
      <c r="H589" s="19"/>
      <c r="I589" s="19"/>
      <c r="O589" s="32"/>
    </row>
    <row r="590" spans="1:19" s="3" customFormat="1" ht="12.6" customHeight="1">
      <c r="A590" s="57" t="s">
        <v>493</v>
      </c>
      <c r="B590" s="57" t="s">
        <v>405</v>
      </c>
      <c r="C590" s="8" t="s">
        <v>247</v>
      </c>
      <c r="D590" s="9">
        <v>0</v>
      </c>
      <c r="E590" s="9">
        <v>0</v>
      </c>
      <c r="F590" s="9">
        <f>SUM(D590:E590)</f>
        <v>0</v>
      </c>
      <c r="G590" s="9">
        <v>0</v>
      </c>
      <c r="H590" s="9">
        <v>2379</v>
      </c>
      <c r="I590" s="12" t="s">
        <v>395</v>
      </c>
      <c r="O590" s="32"/>
    </row>
    <row r="591" spans="1:19" s="3" customFormat="1" ht="12.6" customHeight="1">
      <c r="A591" s="58"/>
      <c r="B591" s="58"/>
      <c r="C591" s="13" t="s">
        <v>52</v>
      </c>
      <c r="D591" s="14">
        <f t="shared" ref="D591:F591" si="113">SUM(D590:D590)</f>
        <v>0</v>
      </c>
      <c r="E591" s="14">
        <f t="shared" si="113"/>
        <v>0</v>
      </c>
      <c r="F591" s="14">
        <f t="shared" si="113"/>
        <v>0</v>
      </c>
      <c r="G591" s="14">
        <f t="shared" ref="G591:H591" si="114">SUM(G590:G590)</f>
        <v>0</v>
      </c>
      <c r="H591" s="14">
        <f t="shared" si="114"/>
        <v>2379</v>
      </c>
      <c r="I591" s="6"/>
      <c r="O591" s="32"/>
    </row>
    <row r="592" spans="1:19" s="3" customFormat="1" ht="12.6" customHeight="1">
      <c r="A592" s="55"/>
      <c r="B592" s="55"/>
      <c r="D592" s="6"/>
      <c r="E592" s="6"/>
      <c r="F592" s="6"/>
      <c r="G592" s="6"/>
      <c r="H592" s="6"/>
      <c r="I592" s="6"/>
      <c r="O592" s="32"/>
    </row>
    <row r="593" spans="1:16" s="3" customFormat="1" ht="12.6" customHeight="1">
      <c r="A593" s="55"/>
      <c r="B593" s="55"/>
      <c r="D593" s="6"/>
      <c r="E593" s="6"/>
      <c r="F593" s="6"/>
      <c r="G593" s="6"/>
      <c r="H593" s="6"/>
      <c r="I593" s="6"/>
      <c r="O593" s="32"/>
    </row>
    <row r="594" spans="1:16" s="1" customFormat="1">
      <c r="A594" s="54" t="s">
        <v>294</v>
      </c>
      <c r="B594" s="54"/>
      <c r="D594" s="5"/>
      <c r="E594" s="5"/>
      <c r="F594" s="5"/>
      <c r="G594" s="5"/>
      <c r="H594" s="5"/>
      <c r="I594" s="5"/>
      <c r="J594" s="3"/>
      <c r="L594" s="2"/>
      <c r="M594" s="2"/>
      <c r="P594" s="32"/>
    </row>
    <row r="595" spans="1:16" s="1" customFormat="1">
      <c r="A595" s="54" t="s">
        <v>269</v>
      </c>
      <c r="B595" s="54"/>
      <c r="D595" s="5"/>
      <c r="E595" s="5"/>
      <c r="F595" s="5"/>
      <c r="G595" s="5"/>
      <c r="H595" s="5"/>
      <c r="I595" s="5"/>
      <c r="J595" s="3"/>
      <c r="L595" s="2"/>
      <c r="M595" s="2"/>
      <c r="P595" s="32"/>
    </row>
    <row r="596" spans="1:16" s="4" customFormat="1" ht="12.75" customHeight="1">
      <c r="A596" s="77" t="s">
        <v>51</v>
      </c>
      <c r="B596" s="77"/>
      <c r="C596" s="78"/>
      <c r="D596" s="79"/>
      <c r="E596" s="79"/>
      <c r="F596" s="79"/>
      <c r="G596" s="79"/>
      <c r="H596" s="79"/>
      <c r="I596" s="79"/>
    </row>
    <row r="597" spans="1:16" s="21" customFormat="1" ht="12.75" customHeight="1">
      <c r="A597" s="60" t="s">
        <v>518</v>
      </c>
      <c r="B597" s="60" t="s">
        <v>405</v>
      </c>
      <c r="C597" s="53" t="s">
        <v>295</v>
      </c>
      <c r="D597" s="80">
        <v>0</v>
      </c>
      <c r="E597" s="80">
        <v>224</v>
      </c>
      <c r="F597" s="80">
        <f>SUM(D597:E597)</f>
        <v>224</v>
      </c>
      <c r="G597" s="80">
        <v>191</v>
      </c>
      <c r="H597" s="80">
        <v>0</v>
      </c>
      <c r="I597" s="12" t="s">
        <v>395</v>
      </c>
    </row>
    <row r="598" spans="1:16" s="84" customFormat="1" ht="12" customHeight="1">
      <c r="A598" s="81"/>
      <c r="B598" s="81"/>
      <c r="C598" s="82" t="s">
        <v>63</v>
      </c>
      <c r="D598" s="83">
        <f t="shared" ref="D598:F598" si="115">SUM(D597:D597)</f>
        <v>0</v>
      </c>
      <c r="E598" s="83">
        <f t="shared" si="115"/>
        <v>224</v>
      </c>
      <c r="F598" s="83">
        <f t="shared" si="115"/>
        <v>224</v>
      </c>
      <c r="G598" s="83">
        <f t="shared" ref="G598:H598" si="116">SUM(G597:G597)</f>
        <v>191</v>
      </c>
      <c r="H598" s="83">
        <f t="shared" si="116"/>
        <v>0</v>
      </c>
      <c r="I598" s="87"/>
    </row>
    <row r="599" spans="1:16" s="84" customFormat="1" ht="12" customHeight="1">
      <c r="A599" s="85"/>
      <c r="B599" s="85"/>
      <c r="C599" s="86"/>
      <c r="D599" s="87"/>
      <c r="E599" s="87"/>
      <c r="F599" s="87"/>
      <c r="G599" s="87"/>
      <c r="H599" s="87"/>
      <c r="I599" s="87"/>
    </row>
    <row r="600" spans="1:16" s="84" customFormat="1" ht="12" customHeight="1">
      <c r="A600" s="85"/>
      <c r="B600" s="85"/>
      <c r="C600" s="86"/>
      <c r="D600" s="87"/>
      <c r="E600" s="87"/>
      <c r="F600" s="87"/>
      <c r="G600" s="87"/>
      <c r="H600" s="87"/>
      <c r="I600" s="87"/>
    </row>
    <row r="601" spans="1:16" s="1" customFormat="1">
      <c r="A601" s="54" t="s">
        <v>294</v>
      </c>
      <c r="B601" s="54"/>
      <c r="D601" s="5"/>
      <c r="E601" s="5"/>
      <c r="F601" s="5"/>
      <c r="G601" s="5"/>
      <c r="H601" s="5"/>
      <c r="I601" s="5"/>
      <c r="J601" s="3"/>
      <c r="L601" s="2"/>
      <c r="M601" s="2"/>
      <c r="P601" s="32"/>
    </row>
    <row r="602" spans="1:16" s="1" customFormat="1">
      <c r="A602" s="54" t="s">
        <v>269</v>
      </c>
      <c r="B602" s="54"/>
      <c r="D602" s="5"/>
      <c r="E602" s="5"/>
      <c r="F602" s="5"/>
      <c r="G602" s="5"/>
      <c r="H602" s="5"/>
      <c r="I602" s="5"/>
      <c r="J602" s="3"/>
      <c r="L602" s="2"/>
      <c r="M602" s="2"/>
      <c r="P602" s="32"/>
    </row>
    <row r="603" spans="1:16" s="4" customFormat="1" ht="12.75" customHeight="1">
      <c r="A603" s="77" t="s">
        <v>53</v>
      </c>
      <c r="B603" s="77"/>
      <c r="C603" s="78"/>
      <c r="D603" s="79"/>
      <c r="E603" s="79"/>
      <c r="F603" s="79"/>
      <c r="G603" s="79"/>
      <c r="H603" s="79"/>
      <c r="I603" s="79"/>
    </row>
    <row r="604" spans="1:16" s="21" customFormat="1" ht="12.75" customHeight="1">
      <c r="A604" s="60" t="s">
        <v>522</v>
      </c>
      <c r="B604" s="60" t="s">
        <v>429</v>
      </c>
      <c r="C604" s="53" t="s">
        <v>296</v>
      </c>
      <c r="D604" s="80">
        <v>0</v>
      </c>
      <c r="E604" s="80">
        <v>224</v>
      </c>
      <c r="F604" s="80">
        <f>SUM(D604:E604)</f>
        <v>224</v>
      </c>
      <c r="G604" s="80">
        <v>191</v>
      </c>
      <c r="H604" s="80">
        <v>0</v>
      </c>
      <c r="I604" s="12" t="s">
        <v>395</v>
      </c>
    </row>
    <row r="605" spans="1:16" s="84" customFormat="1" ht="12" customHeight="1">
      <c r="A605" s="81"/>
      <c r="B605" s="81"/>
      <c r="C605" s="82" t="s">
        <v>88</v>
      </c>
      <c r="D605" s="83">
        <f t="shared" ref="D605:F605" si="117">SUM(D604:D604)</f>
        <v>0</v>
      </c>
      <c r="E605" s="83">
        <f t="shared" si="117"/>
        <v>224</v>
      </c>
      <c r="F605" s="83">
        <f t="shared" si="117"/>
        <v>224</v>
      </c>
      <c r="G605" s="83">
        <f t="shared" ref="G605:H605" si="118">SUM(G604:G604)</f>
        <v>191</v>
      </c>
      <c r="H605" s="83">
        <f t="shared" si="118"/>
        <v>0</v>
      </c>
      <c r="I605" s="87"/>
    </row>
    <row r="606" spans="1:16" s="3" customFormat="1">
      <c r="A606" s="55"/>
      <c r="B606" s="55"/>
      <c r="D606" s="6"/>
      <c r="E606" s="6"/>
      <c r="F606" s="6"/>
      <c r="G606" s="6"/>
      <c r="H606" s="6"/>
      <c r="I606" s="6"/>
      <c r="O606" s="32"/>
    </row>
    <row r="607" spans="1:16" s="3" customFormat="1">
      <c r="A607" s="55"/>
      <c r="B607" s="55"/>
      <c r="D607" s="6"/>
      <c r="E607" s="6"/>
      <c r="F607" s="6"/>
      <c r="G607" s="6"/>
      <c r="H607" s="6"/>
      <c r="I607" s="6"/>
      <c r="O607" s="32"/>
    </row>
    <row r="608" spans="1:16" s="3" customFormat="1">
      <c r="A608" s="55"/>
      <c r="B608" s="55"/>
      <c r="D608" s="6"/>
      <c r="E608" s="6"/>
      <c r="F608" s="6"/>
      <c r="G608" s="6"/>
      <c r="H608" s="6"/>
      <c r="I608" s="6"/>
      <c r="O608" s="32"/>
    </row>
    <row r="609" spans="1:15" s="3" customFormat="1">
      <c r="A609" s="55"/>
      <c r="B609" s="55"/>
      <c r="D609" s="6"/>
      <c r="E609" s="6"/>
      <c r="F609" s="6"/>
      <c r="G609" s="6"/>
      <c r="H609" s="6"/>
      <c r="I609" s="6"/>
      <c r="O609" s="32"/>
    </row>
    <row r="610" spans="1:15" s="3" customFormat="1">
      <c r="A610" s="55"/>
      <c r="B610" s="55"/>
      <c r="D610" s="6"/>
      <c r="E610" s="6"/>
      <c r="F610" s="6"/>
      <c r="G610" s="6"/>
      <c r="H610" s="6"/>
      <c r="I610" s="6"/>
      <c r="O610" s="32"/>
    </row>
    <row r="611" spans="1:15" s="3" customFormat="1">
      <c r="A611" s="55"/>
      <c r="B611" s="55"/>
      <c r="D611" s="6"/>
      <c r="E611" s="6"/>
      <c r="F611" s="6"/>
      <c r="G611" s="6"/>
      <c r="H611" s="6"/>
      <c r="I611" s="6"/>
      <c r="O611" s="32"/>
    </row>
    <row r="612" spans="1:15" s="1" customFormat="1" ht="35.25" customHeight="1">
      <c r="A612" s="54"/>
      <c r="B612" s="54"/>
      <c r="D612" s="41" t="s">
        <v>608</v>
      </c>
      <c r="E612" s="41" t="s">
        <v>609</v>
      </c>
      <c r="F612" s="41" t="s">
        <v>610</v>
      </c>
      <c r="G612" s="41" t="s">
        <v>611</v>
      </c>
      <c r="H612" s="41" t="s">
        <v>664</v>
      </c>
      <c r="I612" s="110"/>
      <c r="K612" s="3"/>
      <c r="L612" s="3"/>
      <c r="M612" s="3"/>
      <c r="N612" s="2"/>
    </row>
    <row r="613" spans="1:15" s="1" customFormat="1">
      <c r="A613" s="54" t="s">
        <v>280</v>
      </c>
      <c r="B613" s="54"/>
      <c r="D613" s="5"/>
      <c r="E613" s="5"/>
      <c r="F613" s="5"/>
      <c r="G613" s="5"/>
      <c r="H613" s="5"/>
      <c r="I613" s="5"/>
      <c r="J613" s="3"/>
      <c r="L613" s="2"/>
      <c r="O613" s="32"/>
    </row>
    <row r="614" spans="1:15" s="1" customFormat="1">
      <c r="A614" s="54" t="s">
        <v>269</v>
      </c>
      <c r="B614" s="54"/>
      <c r="D614" s="5"/>
      <c r="E614" s="5"/>
      <c r="F614" s="5"/>
      <c r="G614" s="5"/>
      <c r="H614" s="5"/>
      <c r="I614" s="5"/>
      <c r="J614" s="3"/>
      <c r="L614" s="2"/>
      <c r="O614" s="32"/>
    </row>
    <row r="615" spans="1:15" s="3" customFormat="1">
      <c r="A615" s="55" t="s">
        <v>53</v>
      </c>
      <c r="B615" s="55"/>
      <c r="D615" s="6"/>
      <c r="E615" s="6"/>
      <c r="F615" s="6"/>
      <c r="G615" s="6"/>
      <c r="H615" s="6"/>
      <c r="I615" s="6"/>
      <c r="L615" s="2"/>
      <c r="O615" s="32"/>
    </row>
    <row r="616" spans="1:15">
      <c r="A616" s="57" t="s">
        <v>523</v>
      </c>
      <c r="B616" s="57" t="s">
        <v>430</v>
      </c>
      <c r="C616" s="8" t="s">
        <v>351</v>
      </c>
      <c r="D616" s="9">
        <v>1200</v>
      </c>
      <c r="E616" s="9"/>
      <c r="F616" s="9">
        <f>SUM(D616:E616)</f>
        <v>1200</v>
      </c>
      <c r="G616" s="9">
        <v>796</v>
      </c>
      <c r="H616" s="9">
        <v>1000</v>
      </c>
      <c r="I616" s="12" t="s">
        <v>395</v>
      </c>
      <c r="J616" s="21"/>
      <c r="O616" s="32"/>
    </row>
    <row r="617" spans="1:15">
      <c r="A617" s="57" t="s">
        <v>524</v>
      </c>
      <c r="B617" s="57"/>
      <c r="C617" s="8" t="s">
        <v>334</v>
      </c>
      <c r="D617" s="9">
        <v>700</v>
      </c>
      <c r="E617" s="9"/>
      <c r="F617" s="9">
        <f t="shared" ref="F617:F629" si="119">SUM(D617:E617)</f>
        <v>700</v>
      </c>
      <c r="G617" s="9">
        <v>271</v>
      </c>
      <c r="H617" s="9">
        <v>500</v>
      </c>
      <c r="I617" s="12" t="s">
        <v>395</v>
      </c>
      <c r="O617" s="32"/>
    </row>
    <row r="618" spans="1:15">
      <c r="A618" s="57" t="s">
        <v>523</v>
      </c>
      <c r="B618" s="57"/>
      <c r="C618" s="8" t="s">
        <v>352</v>
      </c>
      <c r="D618" s="9">
        <v>350</v>
      </c>
      <c r="E618" s="9"/>
      <c r="F618" s="9">
        <f t="shared" si="119"/>
        <v>350</v>
      </c>
      <c r="G618" s="9">
        <v>150</v>
      </c>
      <c r="H618" s="9">
        <v>300</v>
      </c>
      <c r="I618" s="12" t="s">
        <v>395</v>
      </c>
      <c r="O618" s="32"/>
    </row>
    <row r="619" spans="1:15">
      <c r="A619" s="57" t="s">
        <v>523</v>
      </c>
      <c r="B619" s="57"/>
      <c r="C619" s="8" t="s">
        <v>354</v>
      </c>
      <c r="D619" s="9">
        <v>500</v>
      </c>
      <c r="E619" s="9"/>
      <c r="F619" s="9">
        <f t="shared" si="119"/>
        <v>500</v>
      </c>
      <c r="G619" s="9">
        <v>263</v>
      </c>
      <c r="H619" s="9">
        <v>500</v>
      </c>
      <c r="I619" s="12" t="s">
        <v>395</v>
      </c>
      <c r="O619" s="32"/>
    </row>
    <row r="620" spans="1:15">
      <c r="A620" s="57" t="s">
        <v>525</v>
      </c>
      <c r="B620" s="57"/>
      <c r="C620" s="8" t="s">
        <v>78</v>
      </c>
      <c r="D620" s="9">
        <v>200</v>
      </c>
      <c r="E620" s="9"/>
      <c r="F620" s="9">
        <f t="shared" si="119"/>
        <v>200</v>
      </c>
      <c r="G620" s="9">
        <v>95</v>
      </c>
      <c r="H620" s="9">
        <v>200</v>
      </c>
      <c r="I620" s="12" t="s">
        <v>395</v>
      </c>
      <c r="O620" s="32"/>
    </row>
    <row r="621" spans="1:15" s="2" customFormat="1">
      <c r="A621" s="56" t="s">
        <v>526</v>
      </c>
      <c r="B621" s="56"/>
      <c r="C621" s="15" t="s">
        <v>152</v>
      </c>
      <c r="D621" s="16">
        <v>360</v>
      </c>
      <c r="E621" s="16"/>
      <c r="F621" s="9">
        <f t="shared" si="119"/>
        <v>360</v>
      </c>
      <c r="G621" s="16">
        <v>135</v>
      </c>
      <c r="H621" s="16">
        <v>360</v>
      </c>
      <c r="I621" s="17" t="s">
        <v>394</v>
      </c>
      <c r="J621" s="10"/>
      <c r="O621" s="32"/>
    </row>
    <row r="622" spans="1:15">
      <c r="A622" s="56" t="s">
        <v>526</v>
      </c>
      <c r="B622" s="56"/>
      <c r="C622" s="8" t="s">
        <v>353</v>
      </c>
      <c r="D622" s="9">
        <v>400</v>
      </c>
      <c r="E622" s="9"/>
      <c r="F622" s="9">
        <f t="shared" si="119"/>
        <v>400</v>
      </c>
      <c r="G622" s="9">
        <v>250</v>
      </c>
      <c r="H622" s="9">
        <v>400</v>
      </c>
      <c r="I622" s="17" t="s">
        <v>394</v>
      </c>
      <c r="O622" s="32"/>
    </row>
    <row r="623" spans="1:15">
      <c r="A623" s="56" t="s">
        <v>526</v>
      </c>
      <c r="B623" s="56"/>
      <c r="C623" s="8" t="s">
        <v>149</v>
      </c>
      <c r="D623" s="9">
        <v>400</v>
      </c>
      <c r="E623" s="9"/>
      <c r="F623" s="9">
        <f t="shared" si="119"/>
        <v>400</v>
      </c>
      <c r="G623" s="9"/>
      <c r="H623" s="9">
        <v>400</v>
      </c>
      <c r="I623" s="17" t="s">
        <v>394</v>
      </c>
      <c r="O623" s="32"/>
    </row>
    <row r="624" spans="1:15">
      <c r="A624" s="56" t="s">
        <v>526</v>
      </c>
      <c r="B624" s="56"/>
      <c r="C624" s="8" t="s">
        <v>7</v>
      </c>
      <c r="D624" s="9">
        <v>100</v>
      </c>
      <c r="E624" s="9"/>
      <c r="F624" s="9">
        <f t="shared" si="119"/>
        <v>100</v>
      </c>
      <c r="G624" s="9"/>
      <c r="H624" s="9">
        <v>100</v>
      </c>
      <c r="I624" s="17" t="s">
        <v>394</v>
      </c>
      <c r="O624" s="32"/>
    </row>
    <row r="625" spans="1:15">
      <c r="A625" s="56" t="s">
        <v>526</v>
      </c>
      <c r="B625" s="56"/>
      <c r="C625" s="8" t="s">
        <v>559</v>
      </c>
      <c r="D625" s="9">
        <v>200</v>
      </c>
      <c r="E625" s="9"/>
      <c r="F625" s="9">
        <f t="shared" si="119"/>
        <v>200</v>
      </c>
      <c r="G625" s="9">
        <v>530</v>
      </c>
      <c r="H625" s="9">
        <v>600</v>
      </c>
      <c r="I625" s="17" t="s">
        <v>394</v>
      </c>
      <c r="O625" s="32"/>
    </row>
    <row r="626" spans="1:15">
      <c r="A626" s="56" t="s">
        <v>526</v>
      </c>
      <c r="B626" s="56"/>
      <c r="C626" s="8" t="s">
        <v>150</v>
      </c>
      <c r="D626" s="9">
        <v>200</v>
      </c>
      <c r="E626" s="9"/>
      <c r="F626" s="9">
        <f t="shared" si="119"/>
        <v>200</v>
      </c>
      <c r="G626" s="9">
        <v>0</v>
      </c>
      <c r="H626" s="9">
        <v>200</v>
      </c>
      <c r="I626" s="17" t="s">
        <v>394</v>
      </c>
      <c r="J626" s="10" t="s">
        <v>151</v>
      </c>
      <c r="O626" s="32"/>
    </row>
    <row r="627" spans="1:15">
      <c r="A627" s="56" t="s">
        <v>407</v>
      </c>
      <c r="B627" s="56" t="s">
        <v>407</v>
      </c>
      <c r="C627" s="8" t="s">
        <v>571</v>
      </c>
      <c r="D627" s="9">
        <v>567</v>
      </c>
      <c r="E627" s="9"/>
      <c r="F627" s="9">
        <f t="shared" si="119"/>
        <v>567</v>
      </c>
      <c r="G627" s="9">
        <v>799</v>
      </c>
      <c r="H627" s="9">
        <v>0</v>
      </c>
      <c r="I627" s="12" t="s">
        <v>395</v>
      </c>
      <c r="O627" s="32"/>
    </row>
    <row r="628" spans="1:15">
      <c r="A628" s="56" t="s">
        <v>407</v>
      </c>
      <c r="B628" s="56"/>
      <c r="C628" s="8" t="s">
        <v>636</v>
      </c>
      <c r="D628" s="9"/>
      <c r="E628" s="9">
        <v>1242</v>
      </c>
      <c r="F628" s="9">
        <f t="shared" si="119"/>
        <v>1242</v>
      </c>
      <c r="G628" s="9">
        <v>1242</v>
      </c>
      <c r="H628" s="9">
        <v>0</v>
      </c>
      <c r="I628" s="12" t="s">
        <v>395</v>
      </c>
      <c r="O628" s="32"/>
    </row>
    <row r="629" spans="1:15">
      <c r="A629" s="56" t="s">
        <v>398</v>
      </c>
      <c r="B629" s="56" t="s">
        <v>398</v>
      </c>
      <c r="C629" s="8" t="s">
        <v>539</v>
      </c>
      <c r="D629" s="9">
        <v>153</v>
      </c>
      <c r="E629" s="9">
        <v>335</v>
      </c>
      <c r="F629" s="9">
        <f t="shared" si="119"/>
        <v>488</v>
      </c>
      <c r="G629" s="9">
        <v>496</v>
      </c>
      <c r="H629" s="9">
        <v>0</v>
      </c>
      <c r="I629" s="12" t="s">
        <v>395</v>
      </c>
      <c r="O629" s="32"/>
    </row>
    <row r="630" spans="1:15" s="3" customFormat="1">
      <c r="A630" s="58"/>
      <c r="B630" s="58"/>
      <c r="C630" s="13" t="s">
        <v>54</v>
      </c>
      <c r="D630" s="14">
        <f t="shared" ref="D630:F630" si="120">SUM(D616:D629)</f>
        <v>5330</v>
      </c>
      <c r="E630" s="14">
        <f t="shared" si="120"/>
        <v>1577</v>
      </c>
      <c r="F630" s="14">
        <f t="shared" si="120"/>
        <v>6907</v>
      </c>
      <c r="G630" s="14">
        <f>SUM(G616:G629)</f>
        <v>5027</v>
      </c>
      <c r="H630" s="14">
        <f>SUM(H616:H629)</f>
        <v>4560</v>
      </c>
      <c r="I630" s="6"/>
      <c r="O630" s="32"/>
    </row>
    <row r="631" spans="1:15" s="3" customFormat="1">
      <c r="A631" s="55"/>
      <c r="B631" s="55"/>
      <c r="D631" s="6"/>
      <c r="E631" s="6"/>
      <c r="F631" s="6"/>
      <c r="G631" s="6"/>
      <c r="H631" s="6"/>
      <c r="I631" s="6"/>
      <c r="O631" s="32"/>
    </row>
    <row r="632" spans="1:15" s="3" customFormat="1" ht="12.75" customHeight="1">
      <c r="A632" s="55"/>
      <c r="B632" s="55"/>
      <c r="D632" s="6"/>
      <c r="E632" s="6"/>
      <c r="F632" s="6"/>
      <c r="G632" s="6"/>
      <c r="H632" s="6"/>
      <c r="I632" s="6"/>
      <c r="O632" s="32"/>
    </row>
    <row r="633" spans="1:15" s="1" customFormat="1">
      <c r="A633" s="54" t="s">
        <v>281</v>
      </c>
      <c r="B633" s="54"/>
      <c r="D633" s="5"/>
      <c r="E633" s="5"/>
      <c r="F633" s="5"/>
      <c r="G633" s="5"/>
      <c r="H633" s="5"/>
      <c r="I633" s="5"/>
      <c r="J633" s="3"/>
      <c r="L633" s="2"/>
      <c r="O633" s="32"/>
    </row>
    <row r="634" spans="1:15" s="1" customFormat="1">
      <c r="A634" s="54" t="s">
        <v>269</v>
      </c>
      <c r="B634" s="54"/>
      <c r="D634" s="5"/>
      <c r="E634" s="5"/>
      <c r="F634" s="5"/>
      <c r="G634" s="5"/>
      <c r="H634" s="5"/>
      <c r="I634" s="5"/>
      <c r="J634" s="3"/>
      <c r="L634" s="2"/>
      <c r="O634" s="32"/>
    </row>
    <row r="635" spans="1:15" s="3" customFormat="1">
      <c r="A635" s="55" t="s">
        <v>53</v>
      </c>
      <c r="B635" s="55"/>
      <c r="D635" s="6"/>
      <c r="E635" s="6"/>
      <c r="F635" s="6"/>
      <c r="G635" s="6"/>
      <c r="H635" s="6"/>
      <c r="I635" s="6"/>
      <c r="L635" s="2"/>
      <c r="O635" s="32"/>
    </row>
    <row r="636" spans="1:15" ht="12" customHeight="1">
      <c r="A636" s="57" t="s">
        <v>492</v>
      </c>
      <c r="B636" s="57" t="s">
        <v>404</v>
      </c>
      <c r="C636" s="8" t="s">
        <v>69</v>
      </c>
      <c r="D636" s="9">
        <v>450</v>
      </c>
      <c r="E636" s="9"/>
      <c r="F636" s="9">
        <f>SUM(D636:E636)</f>
        <v>450</v>
      </c>
      <c r="G636" s="9">
        <v>450</v>
      </c>
      <c r="H636" s="9">
        <v>150</v>
      </c>
      <c r="I636" s="17" t="s">
        <v>394</v>
      </c>
      <c r="O636" s="32"/>
    </row>
    <row r="637" spans="1:15" ht="12" customHeight="1">
      <c r="A637" s="57" t="s">
        <v>492</v>
      </c>
      <c r="B637" s="57"/>
      <c r="C637" s="8" t="s">
        <v>129</v>
      </c>
      <c r="D637" s="9">
        <v>75</v>
      </c>
      <c r="E637" s="9"/>
      <c r="F637" s="9">
        <f t="shared" ref="F637:F656" si="121">SUM(D637:E637)</f>
        <v>75</v>
      </c>
      <c r="G637" s="9"/>
      <c r="H637" s="9">
        <v>150</v>
      </c>
      <c r="I637" s="17" t="s">
        <v>394</v>
      </c>
      <c r="J637" s="10" t="s">
        <v>674</v>
      </c>
      <c r="O637" s="32"/>
    </row>
    <row r="638" spans="1:15" ht="12" customHeight="1">
      <c r="A638" s="57" t="s">
        <v>492</v>
      </c>
      <c r="B638" s="57"/>
      <c r="C638" s="8" t="s">
        <v>130</v>
      </c>
      <c r="D638" s="9">
        <v>70</v>
      </c>
      <c r="E638" s="9"/>
      <c r="F638" s="9">
        <f t="shared" si="121"/>
        <v>70</v>
      </c>
      <c r="G638" s="9">
        <v>65</v>
      </c>
      <c r="H638" s="9">
        <v>70</v>
      </c>
      <c r="I638" s="17" t="s">
        <v>394</v>
      </c>
      <c r="O638" s="32"/>
    </row>
    <row r="639" spans="1:15" ht="12" customHeight="1">
      <c r="A639" s="57" t="s">
        <v>492</v>
      </c>
      <c r="B639" s="57"/>
      <c r="C639" s="11" t="s">
        <v>131</v>
      </c>
      <c r="D639" s="9">
        <v>30</v>
      </c>
      <c r="E639" s="9"/>
      <c r="F639" s="9">
        <f t="shared" si="121"/>
        <v>30</v>
      </c>
      <c r="G639" s="9">
        <v>30</v>
      </c>
      <c r="H639" s="9">
        <v>30</v>
      </c>
      <c r="I639" s="17" t="s">
        <v>394</v>
      </c>
      <c r="O639" s="32"/>
    </row>
    <row r="640" spans="1:15" ht="12" customHeight="1">
      <c r="A640" s="57" t="s">
        <v>492</v>
      </c>
      <c r="B640" s="57"/>
      <c r="C640" s="11" t="s">
        <v>181</v>
      </c>
      <c r="D640" s="9">
        <v>50</v>
      </c>
      <c r="E640" s="9"/>
      <c r="F640" s="9">
        <f t="shared" si="121"/>
        <v>50</v>
      </c>
      <c r="G640" s="9">
        <v>90</v>
      </c>
      <c r="H640" s="9">
        <v>90</v>
      </c>
      <c r="I640" s="17" t="s">
        <v>394</v>
      </c>
      <c r="J640" s="10" t="s">
        <v>339</v>
      </c>
      <c r="O640" s="32"/>
    </row>
    <row r="641" spans="1:16" ht="12" customHeight="1">
      <c r="A641" s="57" t="s">
        <v>492</v>
      </c>
      <c r="B641" s="57"/>
      <c r="C641" s="11" t="s">
        <v>182</v>
      </c>
      <c r="D641" s="9">
        <v>100</v>
      </c>
      <c r="E641" s="9"/>
      <c r="F641" s="9">
        <f t="shared" si="121"/>
        <v>100</v>
      </c>
      <c r="G641" s="9">
        <v>100</v>
      </c>
      <c r="H641" s="9">
        <v>100</v>
      </c>
      <c r="I641" s="17" t="s">
        <v>394</v>
      </c>
      <c r="O641" s="32"/>
    </row>
    <row r="642" spans="1:16" ht="12" customHeight="1">
      <c r="A642" s="57" t="s">
        <v>492</v>
      </c>
      <c r="B642" s="57"/>
      <c r="C642" s="8" t="s">
        <v>132</v>
      </c>
      <c r="D642" s="9">
        <v>200</v>
      </c>
      <c r="E642" s="9"/>
      <c r="F642" s="9">
        <f t="shared" si="121"/>
        <v>200</v>
      </c>
      <c r="G642" s="9">
        <v>200</v>
      </c>
      <c r="H642" s="9">
        <v>200</v>
      </c>
      <c r="I642" s="17" t="s">
        <v>394</v>
      </c>
      <c r="K642" s="21"/>
      <c r="L642" s="21"/>
      <c r="M642" s="21"/>
      <c r="N642" s="21"/>
      <c r="O642" s="32"/>
      <c r="P642" s="21"/>
    </row>
    <row r="643" spans="1:16" ht="12" customHeight="1">
      <c r="A643" s="57" t="s">
        <v>492</v>
      </c>
      <c r="B643" s="57"/>
      <c r="C643" s="8" t="s">
        <v>455</v>
      </c>
      <c r="D643" s="9">
        <v>30</v>
      </c>
      <c r="E643" s="9"/>
      <c r="F643" s="9">
        <f t="shared" si="121"/>
        <v>30</v>
      </c>
      <c r="G643" s="9">
        <v>12</v>
      </c>
      <c r="H643" s="9">
        <v>30</v>
      </c>
      <c r="I643" s="17" t="s">
        <v>394</v>
      </c>
      <c r="K643" s="21"/>
      <c r="L643" s="21"/>
      <c r="M643" s="21"/>
      <c r="N643" s="21"/>
      <c r="O643" s="32"/>
      <c r="P643" s="21"/>
    </row>
    <row r="644" spans="1:16" ht="12" customHeight="1">
      <c r="A644" s="57" t="s">
        <v>492</v>
      </c>
      <c r="B644" s="57"/>
      <c r="C644" s="8" t="s">
        <v>456</v>
      </c>
      <c r="D644" s="9">
        <v>50</v>
      </c>
      <c r="E644" s="9"/>
      <c r="F644" s="9">
        <f t="shared" si="121"/>
        <v>50</v>
      </c>
      <c r="G644" s="9">
        <v>50</v>
      </c>
      <c r="H644" s="9">
        <v>50</v>
      </c>
      <c r="I644" s="17" t="s">
        <v>394</v>
      </c>
      <c r="K644" s="21"/>
      <c r="L644" s="21"/>
      <c r="M644" s="21"/>
      <c r="N644" s="21"/>
      <c r="O644" s="32"/>
      <c r="P644" s="21"/>
    </row>
    <row r="645" spans="1:16" ht="12" customHeight="1">
      <c r="A645" s="57" t="s">
        <v>492</v>
      </c>
      <c r="B645" s="57"/>
      <c r="C645" s="8" t="s">
        <v>305</v>
      </c>
      <c r="D645" s="9">
        <v>400</v>
      </c>
      <c r="E645" s="9"/>
      <c r="F645" s="9">
        <f t="shared" si="121"/>
        <v>400</v>
      </c>
      <c r="G645" s="9">
        <v>400</v>
      </c>
      <c r="H645" s="9">
        <v>600</v>
      </c>
      <c r="I645" s="17" t="s">
        <v>394</v>
      </c>
      <c r="K645" s="21"/>
      <c r="L645" s="21"/>
      <c r="M645" s="21"/>
      <c r="N645" s="21"/>
      <c r="O645" s="32"/>
      <c r="P645" s="21"/>
    </row>
    <row r="646" spans="1:16" ht="13.5" customHeight="1">
      <c r="A646" s="57" t="s">
        <v>492</v>
      </c>
      <c r="B646" s="57"/>
      <c r="C646" s="11" t="s">
        <v>350</v>
      </c>
      <c r="D646" s="9">
        <v>50</v>
      </c>
      <c r="E646" s="9"/>
      <c r="F646" s="9">
        <f t="shared" si="121"/>
        <v>50</v>
      </c>
      <c r="G646" s="9"/>
      <c r="H646" s="9">
        <v>0</v>
      </c>
      <c r="I646" s="17" t="s">
        <v>394</v>
      </c>
      <c r="K646" s="21"/>
      <c r="L646" s="21"/>
      <c r="M646" s="21"/>
      <c r="N646" s="21"/>
      <c r="O646" s="32"/>
      <c r="P646" s="21"/>
    </row>
    <row r="647" spans="1:16" ht="12" customHeight="1">
      <c r="A647" s="57" t="s">
        <v>492</v>
      </c>
      <c r="B647" s="57"/>
      <c r="C647" s="8" t="s">
        <v>133</v>
      </c>
      <c r="D647" s="9">
        <v>15</v>
      </c>
      <c r="E647" s="9"/>
      <c r="F647" s="9">
        <f t="shared" si="121"/>
        <v>15</v>
      </c>
      <c r="G647" s="9">
        <v>6</v>
      </c>
      <c r="H647" s="9">
        <v>15</v>
      </c>
      <c r="I647" s="17" t="s">
        <v>394</v>
      </c>
      <c r="O647" s="32"/>
    </row>
    <row r="648" spans="1:16" ht="12" customHeight="1">
      <c r="A648" s="57" t="s">
        <v>492</v>
      </c>
      <c r="B648" s="57"/>
      <c r="C648" s="8" t="s">
        <v>134</v>
      </c>
      <c r="D648" s="9">
        <v>760</v>
      </c>
      <c r="E648" s="9"/>
      <c r="F648" s="9">
        <f t="shared" si="121"/>
        <v>760</v>
      </c>
      <c r="G648" s="9">
        <v>270</v>
      </c>
      <c r="H648" s="9">
        <v>350</v>
      </c>
      <c r="I648" s="17" t="s">
        <v>394</v>
      </c>
      <c r="O648" s="32"/>
    </row>
    <row r="649" spans="1:16" ht="12" customHeight="1">
      <c r="A649" s="57" t="s">
        <v>492</v>
      </c>
      <c r="B649" s="57"/>
      <c r="C649" s="8" t="s">
        <v>598</v>
      </c>
      <c r="D649" s="9">
        <v>500</v>
      </c>
      <c r="E649" s="9"/>
      <c r="F649" s="9">
        <f t="shared" si="121"/>
        <v>500</v>
      </c>
      <c r="G649" s="9">
        <v>500</v>
      </c>
      <c r="H649" s="9">
        <v>0</v>
      </c>
      <c r="I649" s="17" t="s">
        <v>394</v>
      </c>
      <c r="O649" s="32"/>
    </row>
    <row r="650" spans="1:16" ht="12" customHeight="1">
      <c r="A650" s="57" t="s">
        <v>492</v>
      </c>
      <c r="B650" s="57"/>
      <c r="C650" s="8" t="s">
        <v>185</v>
      </c>
      <c r="D650" s="9">
        <v>15</v>
      </c>
      <c r="E650" s="9"/>
      <c r="F650" s="9">
        <f t="shared" si="121"/>
        <v>15</v>
      </c>
      <c r="G650" s="9">
        <v>12</v>
      </c>
      <c r="H650" s="9">
        <v>15</v>
      </c>
      <c r="I650" s="17" t="s">
        <v>394</v>
      </c>
      <c r="O650" s="32"/>
    </row>
    <row r="651" spans="1:16" ht="12" customHeight="1">
      <c r="A651" s="57" t="s">
        <v>492</v>
      </c>
      <c r="B651" s="57"/>
      <c r="C651" s="8" t="s">
        <v>450</v>
      </c>
      <c r="D651" s="9">
        <v>500</v>
      </c>
      <c r="E651" s="9"/>
      <c r="F651" s="9">
        <f t="shared" si="121"/>
        <v>500</v>
      </c>
      <c r="G651" s="9"/>
      <c r="H651" s="9">
        <v>500</v>
      </c>
      <c r="I651" s="17" t="s">
        <v>394</v>
      </c>
      <c r="O651" s="32"/>
    </row>
    <row r="652" spans="1:16" ht="12" customHeight="1">
      <c r="A652" s="57" t="s">
        <v>492</v>
      </c>
      <c r="B652" s="57"/>
      <c r="C652" s="8" t="s">
        <v>150</v>
      </c>
      <c r="D652" s="9">
        <v>50</v>
      </c>
      <c r="E652" s="9"/>
      <c r="F652" s="9">
        <f t="shared" si="121"/>
        <v>50</v>
      </c>
      <c r="G652" s="9">
        <v>30</v>
      </c>
      <c r="H652" s="9">
        <v>50</v>
      </c>
      <c r="I652" s="17" t="s">
        <v>394</v>
      </c>
      <c r="O652" s="32"/>
    </row>
    <row r="653" spans="1:16" ht="12" customHeight="1">
      <c r="A653" s="57" t="s">
        <v>404</v>
      </c>
      <c r="B653" s="57"/>
      <c r="C653" s="8" t="s">
        <v>625</v>
      </c>
      <c r="D653" s="9"/>
      <c r="E653" s="9">
        <v>50</v>
      </c>
      <c r="F653" s="9">
        <f t="shared" si="121"/>
        <v>50</v>
      </c>
      <c r="G653" s="9">
        <v>50</v>
      </c>
      <c r="H653" s="9">
        <v>50</v>
      </c>
      <c r="I653" s="17" t="s">
        <v>394</v>
      </c>
      <c r="O653" s="32"/>
    </row>
    <row r="654" spans="1:16" ht="12" customHeight="1">
      <c r="A654" s="57" t="s">
        <v>492</v>
      </c>
      <c r="B654" s="57"/>
      <c r="C654" s="8" t="s">
        <v>229</v>
      </c>
      <c r="D654" s="9">
        <v>30</v>
      </c>
      <c r="E654" s="9"/>
      <c r="F654" s="9">
        <f t="shared" si="121"/>
        <v>30</v>
      </c>
      <c r="G654" s="9"/>
      <c r="H654" s="9">
        <v>30</v>
      </c>
      <c r="I654" s="17" t="s">
        <v>394</v>
      </c>
      <c r="O654" s="32"/>
    </row>
    <row r="655" spans="1:16" ht="12" customHeight="1">
      <c r="A655" s="57" t="s">
        <v>492</v>
      </c>
      <c r="B655" s="57"/>
      <c r="C655" s="8" t="s">
        <v>346</v>
      </c>
      <c r="D655" s="9">
        <v>4500</v>
      </c>
      <c r="E655" s="9"/>
      <c r="F655" s="9">
        <f t="shared" si="121"/>
        <v>4500</v>
      </c>
      <c r="G655" s="9">
        <v>4500</v>
      </c>
      <c r="H655" s="9">
        <v>4500</v>
      </c>
      <c r="I655" s="17" t="s">
        <v>394</v>
      </c>
      <c r="O655" s="32"/>
    </row>
    <row r="656" spans="1:16" ht="12" customHeight="1">
      <c r="A656" s="57" t="s">
        <v>492</v>
      </c>
      <c r="B656" s="57"/>
      <c r="C656" s="8" t="s">
        <v>135</v>
      </c>
      <c r="D656" s="9">
        <v>50</v>
      </c>
      <c r="E656" s="9"/>
      <c r="F656" s="9">
        <f t="shared" si="121"/>
        <v>50</v>
      </c>
      <c r="G656" s="9">
        <v>50</v>
      </c>
      <c r="H656" s="9">
        <v>50</v>
      </c>
      <c r="I656" s="17" t="s">
        <v>394</v>
      </c>
      <c r="O656" s="32"/>
    </row>
    <row r="657" spans="1:15" s="3" customFormat="1">
      <c r="A657" s="58"/>
      <c r="B657" s="58"/>
      <c r="C657" s="13" t="s">
        <v>54</v>
      </c>
      <c r="D657" s="14">
        <f>SUM(D636:D656)</f>
        <v>7925</v>
      </c>
      <c r="E657" s="14">
        <f>SUM(E636:E656)</f>
        <v>50</v>
      </c>
      <c r="F657" s="14">
        <f>SUM(F636:F656)</f>
        <v>7975</v>
      </c>
      <c r="G657" s="14">
        <f>SUM(G636:G656)</f>
        <v>6815</v>
      </c>
      <c r="H657" s="14">
        <f>SUM(H636:H656)</f>
        <v>7030</v>
      </c>
      <c r="I657" s="6"/>
      <c r="O657" s="32"/>
    </row>
    <row r="658" spans="1:15" s="3" customFormat="1">
      <c r="A658" s="55"/>
      <c r="B658" s="55"/>
      <c r="D658" s="6"/>
      <c r="E658" s="6"/>
      <c r="F658" s="6"/>
      <c r="G658" s="6"/>
      <c r="H658" s="6"/>
      <c r="I658" s="6"/>
      <c r="O658" s="32"/>
    </row>
    <row r="659" spans="1:15" s="3" customFormat="1">
      <c r="A659" s="55"/>
      <c r="B659" s="55"/>
      <c r="D659" s="6"/>
      <c r="E659" s="6"/>
      <c r="F659" s="6"/>
      <c r="G659" s="6"/>
      <c r="H659" s="6"/>
      <c r="I659" s="6"/>
      <c r="O659" s="32"/>
    </row>
    <row r="660" spans="1:15" s="73" customFormat="1" ht="12" customHeight="1">
      <c r="A660" s="72" t="s">
        <v>542</v>
      </c>
      <c r="B660" s="72"/>
      <c r="D660" s="74"/>
      <c r="E660" s="74"/>
      <c r="F660" s="74"/>
      <c r="G660" s="74"/>
      <c r="H660" s="74"/>
      <c r="I660" s="74"/>
      <c r="O660" s="75"/>
    </row>
    <row r="661" spans="1:15" ht="12" customHeight="1">
      <c r="A661" s="54" t="s">
        <v>269</v>
      </c>
      <c r="B661" s="54"/>
      <c r="C661" s="1"/>
      <c r="O661" s="32"/>
    </row>
    <row r="662" spans="1:15" s="36" customFormat="1">
      <c r="A662" s="62" t="s">
        <v>53</v>
      </c>
      <c r="B662" s="62"/>
      <c r="C662" s="44"/>
      <c r="D662" s="51"/>
      <c r="E662" s="51"/>
      <c r="F662" s="51"/>
      <c r="G662" s="51"/>
      <c r="H662" s="51"/>
      <c r="I662" s="51"/>
      <c r="L662" s="48"/>
    </row>
    <row r="663" spans="1:15" s="36" customFormat="1">
      <c r="A663" s="63" t="s">
        <v>527</v>
      </c>
      <c r="B663" s="63" t="s">
        <v>252</v>
      </c>
      <c r="C663" s="47" t="s">
        <v>168</v>
      </c>
      <c r="D663" s="38">
        <v>1223</v>
      </c>
      <c r="E663" s="38">
        <v>-245</v>
      </c>
      <c r="F663" s="38">
        <f>SUM(D663:E663)</f>
        <v>978</v>
      </c>
      <c r="G663" s="38">
        <v>978</v>
      </c>
      <c r="H663" s="38">
        <v>0</v>
      </c>
      <c r="I663" s="17" t="s">
        <v>394</v>
      </c>
      <c r="L663" s="48"/>
    </row>
    <row r="664" spans="1:15" s="36" customFormat="1">
      <c r="A664" s="63" t="s">
        <v>345</v>
      </c>
      <c r="B664" s="63" t="s">
        <v>345</v>
      </c>
      <c r="C664" s="47" t="s">
        <v>533</v>
      </c>
      <c r="D664" s="38">
        <v>15</v>
      </c>
      <c r="E664" s="38"/>
      <c r="F664" s="38">
        <f t="shared" ref="F664:F667" si="122">SUM(D664:E664)</f>
        <v>15</v>
      </c>
      <c r="G664" s="38">
        <v>13</v>
      </c>
      <c r="H664" s="38">
        <v>0</v>
      </c>
      <c r="I664" s="17" t="s">
        <v>394</v>
      </c>
      <c r="L664" s="48"/>
    </row>
    <row r="665" spans="1:15" s="36" customFormat="1">
      <c r="A665" s="63" t="s">
        <v>428</v>
      </c>
      <c r="B665" s="63" t="s">
        <v>428</v>
      </c>
      <c r="C665" s="47" t="s">
        <v>660</v>
      </c>
      <c r="D665" s="38">
        <v>30</v>
      </c>
      <c r="E665" s="38"/>
      <c r="F665" s="38">
        <f t="shared" si="122"/>
        <v>30</v>
      </c>
      <c r="G665" s="38">
        <v>30</v>
      </c>
      <c r="H665" s="38">
        <v>0</v>
      </c>
      <c r="I665" s="17" t="s">
        <v>394</v>
      </c>
      <c r="L665" s="48"/>
    </row>
    <row r="666" spans="1:15" s="36" customFormat="1">
      <c r="A666" s="63" t="s">
        <v>253</v>
      </c>
      <c r="B666" s="63" t="s">
        <v>253</v>
      </c>
      <c r="C666" s="47" t="s">
        <v>98</v>
      </c>
      <c r="D666" s="38">
        <v>123</v>
      </c>
      <c r="E666" s="38">
        <v>-25</v>
      </c>
      <c r="F666" s="38">
        <f t="shared" si="122"/>
        <v>98</v>
      </c>
      <c r="G666" s="38">
        <v>98</v>
      </c>
      <c r="H666" s="38">
        <v>0</v>
      </c>
      <c r="I666" s="17" t="s">
        <v>394</v>
      </c>
      <c r="J666" s="46"/>
      <c r="L666" s="48"/>
    </row>
    <row r="667" spans="1:15" s="36" customFormat="1">
      <c r="A667" s="63" t="s">
        <v>363</v>
      </c>
      <c r="B667" s="63"/>
      <c r="C667" s="47" t="s">
        <v>364</v>
      </c>
      <c r="D667" s="38">
        <v>50</v>
      </c>
      <c r="E667" s="38"/>
      <c r="F667" s="38">
        <f t="shared" si="122"/>
        <v>50</v>
      </c>
      <c r="G667" s="38">
        <v>42</v>
      </c>
      <c r="H667" s="38">
        <v>0</v>
      </c>
      <c r="I667" s="17" t="s">
        <v>394</v>
      </c>
      <c r="J667" s="46"/>
      <c r="L667" s="48"/>
    </row>
    <row r="668" spans="1:15" s="44" customFormat="1">
      <c r="A668" s="64"/>
      <c r="B668" s="64"/>
      <c r="C668" s="49" t="s">
        <v>54</v>
      </c>
      <c r="D668" s="50">
        <f t="shared" ref="D668:F668" si="123">SUM(D663:D667)</f>
        <v>1441</v>
      </c>
      <c r="E668" s="50">
        <f t="shared" si="123"/>
        <v>-270</v>
      </c>
      <c r="F668" s="50">
        <f t="shared" si="123"/>
        <v>1171</v>
      </c>
      <c r="G668" s="50">
        <f>SUM(G663:G667)</f>
        <v>1161</v>
      </c>
      <c r="H668" s="50">
        <f>SUM(H663:H667)</f>
        <v>0</v>
      </c>
      <c r="I668" s="51"/>
      <c r="L668" s="48"/>
    </row>
    <row r="669" spans="1:15" s="44" customFormat="1">
      <c r="A669" s="62"/>
      <c r="B669" s="62"/>
      <c r="D669" s="51"/>
      <c r="E669" s="51"/>
      <c r="F669" s="51"/>
      <c r="G669" s="51"/>
      <c r="H669" s="51"/>
      <c r="I669" s="51"/>
      <c r="L669" s="48"/>
    </row>
    <row r="670" spans="1:15" s="44" customFormat="1">
      <c r="A670" s="62"/>
      <c r="B670" s="62"/>
      <c r="D670" s="51"/>
      <c r="E670" s="51"/>
      <c r="F670" s="51"/>
      <c r="G670" s="51"/>
      <c r="H670" s="51"/>
      <c r="I670" s="51"/>
      <c r="L670" s="48"/>
    </row>
    <row r="671" spans="1:15" s="73" customFormat="1" ht="12" customHeight="1">
      <c r="A671" s="72" t="s">
        <v>542</v>
      </c>
      <c r="B671" s="72"/>
      <c r="D671" s="74"/>
      <c r="E671" s="74"/>
      <c r="F671" s="74"/>
      <c r="G671" s="74"/>
      <c r="H671" s="74"/>
      <c r="I671" s="74"/>
      <c r="O671" s="75"/>
    </row>
    <row r="672" spans="1:15" ht="12" customHeight="1">
      <c r="A672" s="54" t="s">
        <v>269</v>
      </c>
      <c r="B672" s="54"/>
      <c r="C672" s="1"/>
      <c r="O672" s="32"/>
    </row>
    <row r="673" spans="1:15" ht="12" customHeight="1">
      <c r="A673" s="55" t="s">
        <v>51</v>
      </c>
      <c r="B673" s="55"/>
      <c r="C673" s="3"/>
      <c r="O673" s="32"/>
    </row>
    <row r="674" spans="1:15" ht="12" customHeight="1">
      <c r="A674" s="57" t="s">
        <v>503</v>
      </c>
      <c r="B674" s="57" t="s">
        <v>405</v>
      </c>
      <c r="C674" s="8" t="s">
        <v>97</v>
      </c>
      <c r="D674" s="9">
        <v>180</v>
      </c>
      <c r="E674" s="9"/>
      <c r="F674" s="9">
        <f>SUM(D674:E674)</f>
        <v>180</v>
      </c>
      <c r="G674" s="9">
        <v>179</v>
      </c>
      <c r="H674" s="9">
        <v>0</v>
      </c>
      <c r="I674" s="17" t="s">
        <v>394</v>
      </c>
      <c r="J674" s="12" t="s">
        <v>572</v>
      </c>
      <c r="K674" s="12"/>
      <c r="O674" s="32"/>
    </row>
    <row r="675" spans="1:15" s="3" customFormat="1" ht="12" customHeight="1">
      <c r="A675" s="58"/>
      <c r="B675" s="58"/>
      <c r="C675" s="13" t="s">
        <v>63</v>
      </c>
      <c r="D675" s="14">
        <f t="shared" ref="D675:F675" si="124">SUM(D674:D674)</f>
        <v>180</v>
      </c>
      <c r="E675" s="14">
        <f t="shared" si="124"/>
        <v>0</v>
      </c>
      <c r="F675" s="14">
        <f t="shared" si="124"/>
        <v>180</v>
      </c>
      <c r="G675" s="14">
        <f t="shared" ref="G675:H675" si="125">SUM(G674:G674)</f>
        <v>179</v>
      </c>
      <c r="H675" s="14">
        <f t="shared" si="125"/>
        <v>0</v>
      </c>
      <c r="I675" s="6"/>
      <c r="O675" s="32"/>
    </row>
    <row r="676" spans="1:15" s="3" customFormat="1" ht="12" customHeight="1">
      <c r="A676" s="55"/>
      <c r="B676" s="55"/>
      <c r="D676" s="6"/>
      <c r="E676" s="6"/>
      <c r="F676" s="6"/>
      <c r="G676" s="6"/>
      <c r="H676" s="6"/>
      <c r="I676" s="6"/>
      <c r="O676" s="32"/>
    </row>
    <row r="677" spans="1:15" s="3" customFormat="1" ht="12" customHeight="1">
      <c r="A677" s="55"/>
      <c r="B677" s="55"/>
      <c r="D677" s="6"/>
      <c r="E677" s="6"/>
      <c r="F677" s="6"/>
      <c r="G677" s="6"/>
      <c r="H677" s="6"/>
      <c r="I677" s="6"/>
      <c r="O677" s="32"/>
    </row>
    <row r="678" spans="1:15" s="73" customFormat="1" ht="12" customHeight="1">
      <c r="A678" s="72" t="s">
        <v>624</v>
      </c>
      <c r="B678" s="72"/>
      <c r="D678" s="74"/>
      <c r="E678" s="74"/>
      <c r="F678" s="74"/>
      <c r="G678" s="74"/>
      <c r="H678" s="74"/>
      <c r="I678" s="74"/>
      <c r="O678" s="75"/>
    </row>
    <row r="679" spans="1:15" ht="12" customHeight="1">
      <c r="A679" s="54" t="s">
        <v>269</v>
      </c>
      <c r="B679" s="54"/>
      <c r="C679" s="1"/>
      <c r="O679" s="32"/>
    </row>
    <row r="680" spans="1:15" s="36" customFormat="1">
      <c r="A680" s="62" t="s">
        <v>53</v>
      </c>
      <c r="B680" s="62"/>
      <c r="C680" s="44"/>
      <c r="D680" s="51"/>
      <c r="E680" s="51"/>
      <c r="F680" s="51"/>
      <c r="G680" s="51"/>
      <c r="H680" s="51"/>
      <c r="I680" s="51"/>
      <c r="L680" s="48"/>
    </row>
    <row r="681" spans="1:15" s="36" customFormat="1">
      <c r="A681" s="63" t="s">
        <v>527</v>
      </c>
      <c r="B681" s="63" t="s">
        <v>252</v>
      </c>
      <c r="C681" s="47" t="s">
        <v>168</v>
      </c>
      <c r="D681" s="38">
        <v>3669</v>
      </c>
      <c r="E681" s="38">
        <v>-393</v>
      </c>
      <c r="F681" s="38">
        <f>SUM(D681:E681)</f>
        <v>3276</v>
      </c>
      <c r="G681" s="38">
        <v>3621</v>
      </c>
      <c r="H681" s="38">
        <v>1223</v>
      </c>
      <c r="I681" s="17" t="s">
        <v>394</v>
      </c>
      <c r="L681" s="48"/>
    </row>
    <row r="682" spans="1:15" s="36" customFormat="1">
      <c r="A682" s="63" t="s">
        <v>345</v>
      </c>
      <c r="B682" s="63" t="s">
        <v>345</v>
      </c>
      <c r="C682" s="47" t="s">
        <v>533</v>
      </c>
      <c r="D682" s="38">
        <v>0</v>
      </c>
      <c r="E682" s="38">
        <v>100</v>
      </c>
      <c r="F682" s="38">
        <f t="shared" ref="F682:F688" si="126">SUM(D682:E682)</f>
        <v>100</v>
      </c>
      <c r="G682" s="38">
        <v>120</v>
      </c>
      <c r="H682" s="38">
        <v>50</v>
      </c>
      <c r="I682" s="17" t="s">
        <v>394</v>
      </c>
      <c r="L682" s="48"/>
    </row>
    <row r="683" spans="1:15" s="36" customFormat="1">
      <c r="A683" s="63" t="s">
        <v>428</v>
      </c>
      <c r="B683" s="63" t="s">
        <v>428</v>
      </c>
      <c r="C683" s="47" t="s">
        <v>167</v>
      </c>
      <c r="D683" s="38">
        <v>0</v>
      </c>
      <c r="E683" s="38"/>
      <c r="F683" s="38">
        <f t="shared" si="126"/>
        <v>0</v>
      </c>
      <c r="G683" s="38">
        <v>38</v>
      </c>
      <c r="H683" s="38">
        <v>30</v>
      </c>
      <c r="I683" s="17" t="s">
        <v>394</v>
      </c>
      <c r="L683" s="48"/>
    </row>
    <row r="684" spans="1:15" s="36" customFormat="1">
      <c r="A684" s="63" t="s">
        <v>253</v>
      </c>
      <c r="B684" s="63" t="s">
        <v>253</v>
      </c>
      <c r="C684" s="47" t="s">
        <v>98</v>
      </c>
      <c r="D684" s="38">
        <v>358</v>
      </c>
      <c r="E684" s="38">
        <v>-58</v>
      </c>
      <c r="F684" s="38">
        <f t="shared" si="126"/>
        <v>300</v>
      </c>
      <c r="G684" s="38">
        <v>344</v>
      </c>
      <c r="H684" s="38">
        <v>116</v>
      </c>
      <c r="I684" s="17" t="s">
        <v>394</v>
      </c>
      <c r="J684" s="46"/>
      <c r="L684" s="48"/>
    </row>
    <row r="685" spans="1:15" s="36" customFormat="1">
      <c r="A685" s="63" t="s">
        <v>363</v>
      </c>
      <c r="B685" s="63"/>
      <c r="C685" s="47" t="s">
        <v>364</v>
      </c>
      <c r="D685" s="38">
        <v>0</v>
      </c>
      <c r="E685" s="38"/>
      <c r="F685" s="38">
        <f t="shared" si="126"/>
        <v>0</v>
      </c>
      <c r="G685" s="38"/>
      <c r="H685" s="38">
        <v>0</v>
      </c>
      <c r="I685" s="17" t="s">
        <v>394</v>
      </c>
      <c r="J685" s="46"/>
      <c r="L685" s="48"/>
    </row>
    <row r="686" spans="1:15" s="36" customFormat="1">
      <c r="A686" s="63" t="s">
        <v>621</v>
      </c>
      <c r="B686" s="63"/>
      <c r="C686" s="47" t="s">
        <v>67</v>
      </c>
      <c r="D686" s="38"/>
      <c r="E686" s="38">
        <v>204</v>
      </c>
      <c r="F686" s="38">
        <f t="shared" si="126"/>
        <v>204</v>
      </c>
      <c r="G686" s="38">
        <v>361</v>
      </c>
      <c r="H686" s="38">
        <v>0</v>
      </c>
      <c r="I686" s="17" t="s">
        <v>394</v>
      </c>
      <c r="J686" s="46"/>
      <c r="L686" s="48"/>
    </row>
    <row r="687" spans="1:15" s="36" customFormat="1">
      <c r="A687" s="63" t="s">
        <v>621</v>
      </c>
      <c r="B687" s="63"/>
      <c r="C687" s="47" t="s">
        <v>84</v>
      </c>
      <c r="D687" s="38"/>
      <c r="E687" s="38">
        <v>163</v>
      </c>
      <c r="F687" s="38">
        <f t="shared" si="126"/>
        <v>163</v>
      </c>
      <c r="G687" s="38">
        <v>157</v>
      </c>
      <c r="H687" s="38">
        <v>0</v>
      </c>
      <c r="I687" s="17" t="s">
        <v>394</v>
      </c>
      <c r="J687" s="46"/>
      <c r="L687" s="48"/>
    </row>
    <row r="688" spans="1:15" s="36" customFormat="1">
      <c r="A688" s="63" t="s">
        <v>622</v>
      </c>
      <c r="B688" s="63"/>
      <c r="C688" s="47" t="s">
        <v>92</v>
      </c>
      <c r="D688" s="38"/>
      <c r="E688" s="38">
        <v>99</v>
      </c>
      <c r="F688" s="38">
        <f t="shared" si="126"/>
        <v>99</v>
      </c>
      <c r="G688" s="38">
        <v>97</v>
      </c>
      <c r="H688" s="38">
        <v>0</v>
      </c>
      <c r="I688" s="17" t="s">
        <v>394</v>
      </c>
      <c r="J688" s="46"/>
      <c r="L688" s="48"/>
    </row>
    <row r="689" spans="1:16" s="44" customFormat="1">
      <c r="A689" s="64"/>
      <c r="B689" s="64"/>
      <c r="C689" s="49" t="s">
        <v>54</v>
      </c>
      <c r="D689" s="50">
        <f t="shared" ref="D689:F689" si="127">SUM(D681:D688)</f>
        <v>4027</v>
      </c>
      <c r="E689" s="50">
        <f t="shared" si="127"/>
        <v>115</v>
      </c>
      <c r="F689" s="50">
        <f t="shared" si="127"/>
        <v>4142</v>
      </c>
      <c r="G689" s="50">
        <f>SUM(G681:G688)</f>
        <v>4738</v>
      </c>
      <c r="H689" s="50">
        <f>SUM(H681:H688)</f>
        <v>1419</v>
      </c>
      <c r="I689" s="51"/>
      <c r="L689" s="48"/>
    </row>
    <row r="690" spans="1:16" s="44" customFormat="1">
      <c r="A690" s="62"/>
      <c r="B690" s="62"/>
      <c r="D690" s="51"/>
      <c r="E690" s="51"/>
      <c r="F690" s="51"/>
      <c r="G690" s="51"/>
      <c r="H690" s="51"/>
      <c r="I690" s="51"/>
      <c r="L690" s="48"/>
    </row>
    <row r="691" spans="1:16" s="73" customFormat="1" ht="12" customHeight="1">
      <c r="A691" s="72" t="s">
        <v>624</v>
      </c>
      <c r="B691" s="72"/>
      <c r="D691" s="74"/>
      <c r="E691" s="74"/>
      <c r="F691" s="74"/>
      <c r="G691" s="74"/>
      <c r="H691" s="74"/>
      <c r="I691" s="74"/>
      <c r="O691" s="75"/>
    </row>
    <row r="692" spans="1:16" ht="12" customHeight="1">
      <c r="A692" s="54" t="s">
        <v>269</v>
      </c>
      <c r="B692" s="54"/>
      <c r="C692" s="1"/>
      <c r="O692" s="32"/>
    </row>
    <row r="693" spans="1:16" ht="12" customHeight="1">
      <c r="A693" s="55" t="s">
        <v>51</v>
      </c>
      <c r="B693" s="55"/>
      <c r="C693" s="3"/>
      <c r="O693" s="32"/>
    </row>
    <row r="694" spans="1:16" ht="12" customHeight="1">
      <c r="A694" s="57" t="s">
        <v>503</v>
      </c>
      <c r="B694" s="57" t="s">
        <v>405</v>
      </c>
      <c r="C694" s="8" t="s">
        <v>97</v>
      </c>
      <c r="D694" s="9">
        <v>3624</v>
      </c>
      <c r="E694" s="9">
        <v>447</v>
      </c>
      <c r="F694" s="9">
        <f>SUM(D694:E694)</f>
        <v>4071</v>
      </c>
      <c r="G694" s="9">
        <v>4485</v>
      </c>
      <c r="H694" s="9">
        <v>1339</v>
      </c>
      <c r="I694" s="17" t="s">
        <v>394</v>
      </c>
      <c r="J694" s="12"/>
      <c r="K694" s="12"/>
      <c r="O694" s="32"/>
    </row>
    <row r="695" spans="1:16" s="3" customFormat="1" ht="12" customHeight="1">
      <c r="A695" s="58"/>
      <c r="B695" s="58"/>
      <c r="C695" s="13" t="s">
        <v>63</v>
      </c>
      <c r="D695" s="14">
        <f t="shared" ref="D695:F695" si="128">SUM(D694:D694)</f>
        <v>3624</v>
      </c>
      <c r="E695" s="14">
        <f t="shared" si="128"/>
        <v>447</v>
      </c>
      <c r="F695" s="14">
        <f t="shared" si="128"/>
        <v>4071</v>
      </c>
      <c r="G695" s="14">
        <f t="shared" ref="G695:H695" si="129">SUM(G694:G694)</f>
        <v>4485</v>
      </c>
      <c r="H695" s="14">
        <f t="shared" si="129"/>
        <v>1339</v>
      </c>
      <c r="I695" s="6"/>
      <c r="O695" s="32"/>
    </row>
    <row r="696" spans="1:16" s="3" customFormat="1" ht="12" customHeight="1">
      <c r="A696" s="55"/>
      <c r="B696" s="55"/>
      <c r="D696" s="6"/>
      <c r="E696" s="6"/>
      <c r="F696" s="6"/>
      <c r="G696" s="6"/>
      <c r="H696" s="6"/>
      <c r="I696" s="6"/>
      <c r="O696" s="32"/>
    </row>
    <row r="697" spans="1:16" s="3" customFormat="1" ht="12" customHeight="1">
      <c r="A697" s="55"/>
      <c r="B697" s="55"/>
      <c r="D697" s="6"/>
      <c r="E697" s="6"/>
      <c r="F697" s="6"/>
      <c r="G697" s="6"/>
      <c r="H697" s="6"/>
      <c r="I697" s="6"/>
      <c r="O697" s="32"/>
    </row>
    <row r="698" spans="1:16" s="1" customFormat="1" ht="35.25" customHeight="1">
      <c r="A698" s="54"/>
      <c r="B698" s="54"/>
      <c r="D698" s="41" t="s">
        <v>608</v>
      </c>
      <c r="E698" s="41" t="s">
        <v>609</v>
      </c>
      <c r="F698" s="41" t="s">
        <v>610</v>
      </c>
      <c r="G698" s="41" t="s">
        <v>611</v>
      </c>
      <c r="H698" s="41" t="s">
        <v>664</v>
      </c>
      <c r="I698" s="110"/>
      <c r="K698" s="3"/>
      <c r="L698" s="3"/>
      <c r="M698" s="3"/>
      <c r="N698" s="2"/>
    </row>
    <row r="699" spans="1:16" s="73" customFormat="1" ht="12" customHeight="1">
      <c r="A699" s="72" t="s">
        <v>282</v>
      </c>
      <c r="B699" s="72"/>
      <c r="D699" s="74"/>
      <c r="E699" s="74"/>
      <c r="F699" s="74"/>
      <c r="G699" s="74"/>
      <c r="H699" s="74"/>
      <c r="I699" s="74"/>
      <c r="O699" s="75"/>
    </row>
    <row r="700" spans="1:16" s="73" customFormat="1" ht="12" customHeight="1">
      <c r="A700" s="72" t="s">
        <v>283</v>
      </c>
      <c r="B700" s="72"/>
      <c r="D700" s="74"/>
      <c r="E700" s="74"/>
      <c r="F700" s="74"/>
      <c r="G700" s="74"/>
      <c r="H700" s="74"/>
      <c r="I700" s="74"/>
      <c r="O700" s="75"/>
    </row>
    <row r="701" spans="1:16" s="18" customFormat="1" ht="12" customHeight="1">
      <c r="A701" s="65" t="s">
        <v>53</v>
      </c>
      <c r="B701" s="65"/>
      <c r="D701" s="19"/>
      <c r="E701" s="19"/>
      <c r="F701" s="19"/>
      <c r="G701" s="19"/>
      <c r="H701" s="19"/>
      <c r="I701" s="19"/>
      <c r="L701" s="10"/>
      <c r="O701" s="32"/>
    </row>
    <row r="702" spans="1:16" ht="11.1" customHeight="1">
      <c r="A702" s="57" t="s">
        <v>260</v>
      </c>
      <c r="B702" s="57" t="s">
        <v>260</v>
      </c>
      <c r="C702" s="8" t="s">
        <v>236</v>
      </c>
      <c r="D702" s="9">
        <v>600</v>
      </c>
      <c r="E702" s="9"/>
      <c r="F702" s="9">
        <f>SUM(D702:E702)</f>
        <v>600</v>
      </c>
      <c r="G702" s="9">
        <v>705</v>
      </c>
      <c r="H702" s="9">
        <v>700</v>
      </c>
      <c r="I702" s="17" t="s">
        <v>394</v>
      </c>
      <c r="K702" s="21"/>
      <c r="L702" s="22"/>
      <c r="M702" s="2"/>
      <c r="N702" s="22"/>
      <c r="O702" s="32"/>
      <c r="P702" s="22"/>
    </row>
    <row r="703" spans="1:16" ht="11.1" customHeight="1">
      <c r="A703" s="57" t="s">
        <v>398</v>
      </c>
      <c r="B703" s="57" t="s">
        <v>398</v>
      </c>
      <c r="C703" s="8" t="s">
        <v>319</v>
      </c>
      <c r="D703" s="9">
        <v>162</v>
      </c>
      <c r="E703" s="9"/>
      <c r="F703" s="9">
        <f t="shared" ref="F703:F732" si="130">SUM(D703:E703)</f>
        <v>162</v>
      </c>
      <c r="G703" s="9">
        <v>66</v>
      </c>
      <c r="H703" s="9">
        <v>189</v>
      </c>
      <c r="I703" s="17" t="s">
        <v>394</v>
      </c>
      <c r="K703" s="21"/>
      <c r="L703" s="22"/>
      <c r="M703" s="2"/>
      <c r="N703" s="22"/>
      <c r="O703" s="32"/>
      <c r="P703" s="22"/>
    </row>
    <row r="704" spans="1:16" ht="11.1" customHeight="1">
      <c r="A704" s="57" t="s">
        <v>492</v>
      </c>
      <c r="B704" s="57" t="s">
        <v>404</v>
      </c>
      <c r="C704" s="8" t="s">
        <v>472</v>
      </c>
      <c r="D704" s="9">
        <v>200</v>
      </c>
      <c r="E704" s="9"/>
      <c r="F704" s="9">
        <f t="shared" si="130"/>
        <v>200</v>
      </c>
      <c r="G704" s="9">
        <v>200</v>
      </c>
      <c r="H704" s="9">
        <v>200</v>
      </c>
      <c r="I704" s="17" t="s">
        <v>394</v>
      </c>
      <c r="K704" s="21"/>
      <c r="L704" s="22"/>
      <c r="M704" s="2"/>
      <c r="N704" s="22"/>
      <c r="O704" s="32"/>
      <c r="P704" s="22"/>
    </row>
    <row r="705" spans="1:16" ht="11.1" customHeight="1">
      <c r="A705" s="57" t="s">
        <v>260</v>
      </c>
      <c r="B705" s="57" t="s">
        <v>260</v>
      </c>
      <c r="C705" s="8" t="s">
        <v>241</v>
      </c>
      <c r="D705" s="9">
        <v>200</v>
      </c>
      <c r="E705" s="9"/>
      <c r="F705" s="9">
        <f t="shared" si="130"/>
        <v>200</v>
      </c>
      <c r="G705" s="9"/>
      <c r="H705" s="9">
        <v>200</v>
      </c>
      <c r="I705" s="17" t="s">
        <v>394</v>
      </c>
      <c r="K705" s="21"/>
      <c r="L705" s="22"/>
      <c r="M705" s="2"/>
      <c r="N705" s="22"/>
      <c r="O705" s="32"/>
      <c r="P705" s="22"/>
    </row>
    <row r="706" spans="1:16" ht="11.1" customHeight="1">
      <c r="A706" s="57" t="s">
        <v>398</v>
      </c>
      <c r="B706" s="57" t="s">
        <v>398</v>
      </c>
      <c r="C706" s="8" t="s">
        <v>320</v>
      </c>
      <c r="D706" s="9">
        <v>54</v>
      </c>
      <c r="E706" s="9"/>
      <c r="F706" s="9">
        <f t="shared" si="130"/>
        <v>54</v>
      </c>
      <c r="G706" s="9"/>
      <c r="H706" s="9">
        <v>108</v>
      </c>
      <c r="I706" s="17" t="s">
        <v>394</v>
      </c>
      <c r="K706" s="21"/>
      <c r="L706" s="22"/>
      <c r="M706" s="2"/>
      <c r="N706" s="22"/>
      <c r="O706" s="32"/>
      <c r="P706" s="22"/>
    </row>
    <row r="707" spans="1:16" ht="11.1" customHeight="1">
      <c r="A707" s="57" t="s">
        <v>260</v>
      </c>
      <c r="B707" s="57" t="s">
        <v>260</v>
      </c>
      <c r="C707" s="8" t="s">
        <v>306</v>
      </c>
      <c r="D707" s="9">
        <v>1500</v>
      </c>
      <c r="E707" s="9"/>
      <c r="F707" s="9">
        <f t="shared" si="130"/>
        <v>1500</v>
      </c>
      <c r="G707" s="9">
        <v>1252</v>
      </c>
      <c r="H707" s="9">
        <v>1900</v>
      </c>
      <c r="I707" s="17" t="s">
        <v>394</v>
      </c>
      <c r="K707" s="21"/>
      <c r="L707" s="22"/>
      <c r="M707" s="2"/>
      <c r="N707" s="22"/>
      <c r="O707" s="32"/>
      <c r="P707" s="22"/>
    </row>
    <row r="708" spans="1:16" ht="11.1" customHeight="1">
      <c r="A708" s="57" t="s">
        <v>260</v>
      </c>
      <c r="B708" s="57"/>
      <c r="C708" s="8" t="s">
        <v>307</v>
      </c>
      <c r="D708" s="9">
        <v>600</v>
      </c>
      <c r="E708" s="9"/>
      <c r="F708" s="9">
        <f t="shared" si="130"/>
        <v>600</v>
      </c>
      <c r="G708" s="9">
        <v>527</v>
      </c>
      <c r="H708" s="9">
        <v>700</v>
      </c>
      <c r="I708" s="17" t="s">
        <v>394</v>
      </c>
      <c r="K708" s="21"/>
      <c r="L708" s="22"/>
      <c r="M708" s="2"/>
      <c r="N708" s="22"/>
      <c r="O708" s="32"/>
      <c r="P708" s="22"/>
    </row>
    <row r="709" spans="1:16" ht="11.1" customHeight="1">
      <c r="A709" s="57" t="s">
        <v>260</v>
      </c>
      <c r="B709" s="57"/>
      <c r="C709" s="8" t="s">
        <v>371</v>
      </c>
      <c r="D709" s="9">
        <v>400</v>
      </c>
      <c r="E709" s="9"/>
      <c r="F709" s="9">
        <f t="shared" si="130"/>
        <v>400</v>
      </c>
      <c r="G709" s="9">
        <v>472</v>
      </c>
      <c r="H709" s="9">
        <v>6000</v>
      </c>
      <c r="I709" s="17" t="s">
        <v>394</v>
      </c>
      <c r="K709" s="21"/>
      <c r="L709" s="22"/>
      <c r="M709" s="2"/>
      <c r="N709" s="22"/>
      <c r="O709" s="32"/>
      <c r="P709" s="22"/>
    </row>
    <row r="710" spans="1:16" ht="11.1" customHeight="1">
      <c r="A710" s="57" t="s">
        <v>398</v>
      </c>
      <c r="B710" s="57" t="s">
        <v>398</v>
      </c>
      <c r="C710" s="8" t="s">
        <v>308</v>
      </c>
      <c r="D710" s="9">
        <v>675</v>
      </c>
      <c r="E710" s="9"/>
      <c r="F710" s="9">
        <f t="shared" si="130"/>
        <v>675</v>
      </c>
      <c r="G710" s="9">
        <v>291</v>
      </c>
      <c r="H710" s="9">
        <v>2322</v>
      </c>
      <c r="I710" s="17" t="s">
        <v>394</v>
      </c>
      <c r="K710" s="21"/>
      <c r="L710" s="22"/>
      <c r="M710" s="2"/>
      <c r="N710" s="22"/>
      <c r="O710" s="32"/>
      <c r="P710" s="22"/>
    </row>
    <row r="711" spans="1:16" ht="11.1" customHeight="1">
      <c r="A711" s="57" t="s">
        <v>407</v>
      </c>
      <c r="B711" s="57" t="s">
        <v>407</v>
      </c>
      <c r="C711" s="8" t="s">
        <v>309</v>
      </c>
      <c r="D711" s="9">
        <v>50</v>
      </c>
      <c r="E711" s="9"/>
      <c r="F711" s="9">
        <f t="shared" si="130"/>
        <v>50</v>
      </c>
      <c r="G711" s="9"/>
      <c r="H711" s="9">
        <v>50</v>
      </c>
      <c r="I711" s="17" t="s">
        <v>394</v>
      </c>
      <c r="K711" s="21"/>
      <c r="L711" s="22"/>
      <c r="M711" s="2"/>
      <c r="N711" s="22"/>
      <c r="O711" s="32"/>
      <c r="P711" s="22"/>
    </row>
    <row r="712" spans="1:16" ht="12" customHeight="1">
      <c r="A712" s="57" t="s">
        <v>398</v>
      </c>
      <c r="B712" s="57" t="s">
        <v>398</v>
      </c>
      <c r="C712" s="8" t="s">
        <v>310</v>
      </c>
      <c r="D712" s="9">
        <v>14</v>
      </c>
      <c r="E712" s="9"/>
      <c r="F712" s="9">
        <f t="shared" si="130"/>
        <v>14</v>
      </c>
      <c r="G712" s="9"/>
      <c r="H712" s="9">
        <v>14</v>
      </c>
      <c r="I712" s="17" t="s">
        <v>394</v>
      </c>
      <c r="K712" s="21"/>
      <c r="L712" s="22"/>
      <c r="M712" s="2"/>
      <c r="N712" s="22"/>
      <c r="O712" s="32"/>
      <c r="P712" s="22"/>
    </row>
    <row r="713" spans="1:16" ht="11.1" customHeight="1">
      <c r="A713" s="57" t="s">
        <v>260</v>
      </c>
      <c r="B713" s="57" t="s">
        <v>260</v>
      </c>
      <c r="C713" s="8" t="s">
        <v>311</v>
      </c>
      <c r="D713" s="9">
        <v>400</v>
      </c>
      <c r="E713" s="9"/>
      <c r="F713" s="9">
        <f t="shared" si="130"/>
        <v>400</v>
      </c>
      <c r="G713" s="9">
        <v>354</v>
      </c>
      <c r="H713" s="9">
        <v>450</v>
      </c>
      <c r="I713" s="17" t="s">
        <v>394</v>
      </c>
      <c r="K713" s="21"/>
      <c r="L713" s="22"/>
      <c r="M713" s="2"/>
      <c r="N713" s="22"/>
      <c r="O713" s="32"/>
      <c r="P713" s="22"/>
    </row>
    <row r="714" spans="1:16" ht="11.1" customHeight="1">
      <c r="A714" s="57" t="s">
        <v>403</v>
      </c>
      <c r="B714" s="57"/>
      <c r="C714" s="8" t="s">
        <v>642</v>
      </c>
      <c r="D714" s="9"/>
      <c r="E714" s="9"/>
      <c r="F714" s="9">
        <f t="shared" si="130"/>
        <v>0</v>
      </c>
      <c r="G714" s="9">
        <v>25</v>
      </c>
      <c r="H714" s="9">
        <v>50</v>
      </c>
      <c r="I714" s="17" t="s">
        <v>394</v>
      </c>
      <c r="K714" s="21"/>
      <c r="L714" s="22"/>
      <c r="M714" s="2"/>
      <c r="N714" s="22"/>
      <c r="O714" s="32"/>
      <c r="P714" s="22"/>
    </row>
    <row r="715" spans="1:16" ht="11.1" customHeight="1">
      <c r="A715" s="57" t="s">
        <v>260</v>
      </c>
      <c r="B715" s="57"/>
      <c r="C715" s="8" t="s">
        <v>312</v>
      </c>
      <c r="D715" s="9">
        <v>200</v>
      </c>
      <c r="E715" s="9"/>
      <c r="F715" s="9">
        <f t="shared" si="130"/>
        <v>200</v>
      </c>
      <c r="G715" s="9">
        <v>150</v>
      </c>
      <c r="H715" s="9">
        <v>0</v>
      </c>
      <c r="I715" s="17" t="s">
        <v>394</v>
      </c>
      <c r="K715" s="21"/>
      <c r="L715" s="22"/>
      <c r="M715" s="2"/>
      <c r="N715" s="22"/>
      <c r="O715" s="32"/>
      <c r="P715" s="22"/>
    </row>
    <row r="716" spans="1:16" ht="11.1" customHeight="1">
      <c r="A716" s="57" t="s">
        <v>260</v>
      </c>
      <c r="B716" s="57"/>
      <c r="C716" s="8" t="s">
        <v>313</v>
      </c>
      <c r="D716" s="9">
        <v>1000</v>
      </c>
      <c r="E716" s="9"/>
      <c r="F716" s="9">
        <f t="shared" si="130"/>
        <v>1000</v>
      </c>
      <c r="G716" s="9">
        <v>1268</v>
      </c>
      <c r="H716" s="9">
        <v>1800</v>
      </c>
      <c r="I716" s="17" t="s">
        <v>394</v>
      </c>
      <c r="K716" s="21"/>
      <c r="L716" s="22"/>
      <c r="M716" s="2"/>
      <c r="N716" s="22"/>
      <c r="O716" s="32"/>
      <c r="P716" s="22"/>
    </row>
    <row r="717" spans="1:16" ht="11.1" customHeight="1">
      <c r="A717" s="57" t="s">
        <v>260</v>
      </c>
      <c r="B717" s="57"/>
      <c r="C717" s="8" t="s">
        <v>314</v>
      </c>
      <c r="D717" s="9">
        <v>100</v>
      </c>
      <c r="E717" s="9"/>
      <c r="F717" s="9">
        <f t="shared" si="130"/>
        <v>100</v>
      </c>
      <c r="G717" s="9"/>
      <c r="H717" s="9">
        <v>150</v>
      </c>
      <c r="I717" s="17" t="s">
        <v>394</v>
      </c>
      <c r="K717" s="21"/>
      <c r="L717" s="22"/>
      <c r="M717" s="2"/>
      <c r="N717" s="22"/>
      <c r="O717" s="32"/>
      <c r="P717" s="22"/>
    </row>
    <row r="718" spans="1:16" ht="11.1" customHeight="1">
      <c r="A718" s="57" t="s">
        <v>260</v>
      </c>
      <c r="B718" s="57"/>
      <c r="C718" s="8" t="s">
        <v>372</v>
      </c>
      <c r="D718" s="9">
        <v>300</v>
      </c>
      <c r="E718" s="9"/>
      <c r="F718" s="9">
        <f t="shared" si="130"/>
        <v>300</v>
      </c>
      <c r="G718" s="9">
        <v>50</v>
      </c>
      <c r="H718" s="9">
        <v>300</v>
      </c>
      <c r="I718" s="17" t="s">
        <v>394</v>
      </c>
      <c r="K718" s="21"/>
      <c r="L718" s="22"/>
      <c r="M718" s="2"/>
      <c r="N718" s="22"/>
      <c r="O718" s="32"/>
      <c r="P718" s="22"/>
    </row>
    <row r="719" spans="1:16" ht="11.1" customHeight="1">
      <c r="A719" s="57" t="s">
        <v>398</v>
      </c>
      <c r="B719" s="57" t="s">
        <v>398</v>
      </c>
      <c r="C719" s="8" t="s">
        <v>315</v>
      </c>
      <c r="D719" s="9">
        <v>540</v>
      </c>
      <c r="E719" s="9"/>
      <c r="F719" s="9">
        <f t="shared" si="130"/>
        <v>540</v>
      </c>
      <c r="G719" s="9">
        <v>257</v>
      </c>
      <c r="H719" s="9">
        <v>743</v>
      </c>
      <c r="I719" s="17" t="s">
        <v>394</v>
      </c>
      <c r="K719" s="21"/>
      <c r="L719" s="22"/>
      <c r="M719" s="2"/>
      <c r="N719" s="22"/>
      <c r="O719" s="32"/>
      <c r="P719" s="22"/>
    </row>
    <row r="720" spans="1:16" ht="11.1" customHeight="1">
      <c r="A720" s="57" t="s">
        <v>260</v>
      </c>
      <c r="B720" s="57" t="s">
        <v>260</v>
      </c>
      <c r="C720" s="8" t="s">
        <v>390</v>
      </c>
      <c r="D720" s="9">
        <v>200</v>
      </c>
      <c r="E720" s="9"/>
      <c r="F720" s="9">
        <f t="shared" si="130"/>
        <v>200</v>
      </c>
      <c r="G720" s="9"/>
      <c r="H720" s="9">
        <v>0</v>
      </c>
      <c r="I720" s="17" t="s">
        <v>394</v>
      </c>
      <c r="K720" s="21"/>
      <c r="L720" s="22"/>
      <c r="M720" s="2"/>
      <c r="N720" s="22"/>
      <c r="O720" s="32"/>
      <c r="P720" s="22"/>
    </row>
    <row r="721" spans="1:16" ht="11.1" customHeight="1">
      <c r="A721" s="57" t="s">
        <v>398</v>
      </c>
      <c r="B721" s="57" t="s">
        <v>398</v>
      </c>
      <c r="C721" s="8" t="s">
        <v>391</v>
      </c>
      <c r="D721" s="9">
        <v>54</v>
      </c>
      <c r="E721" s="9"/>
      <c r="F721" s="9">
        <f t="shared" si="130"/>
        <v>54</v>
      </c>
      <c r="G721" s="9"/>
      <c r="H721" s="9">
        <v>0</v>
      </c>
      <c r="I721" s="17" t="s">
        <v>394</v>
      </c>
      <c r="K721" s="21"/>
      <c r="L721" s="22"/>
      <c r="M721" s="2"/>
      <c r="N721" s="22"/>
      <c r="O721" s="32"/>
      <c r="P721" s="22"/>
    </row>
    <row r="722" spans="1:16" ht="12" customHeight="1">
      <c r="A722" s="57" t="s">
        <v>403</v>
      </c>
      <c r="B722" s="57" t="s">
        <v>403</v>
      </c>
      <c r="C722" s="11" t="s">
        <v>316</v>
      </c>
      <c r="D722" s="9">
        <v>300</v>
      </c>
      <c r="E722" s="9"/>
      <c r="F722" s="9">
        <f t="shared" si="130"/>
        <v>300</v>
      </c>
      <c r="G722" s="9">
        <v>230</v>
      </c>
      <c r="H722" s="9">
        <v>300</v>
      </c>
      <c r="I722" s="17" t="s">
        <v>394</v>
      </c>
      <c r="K722" s="21"/>
      <c r="L722" s="22"/>
      <c r="M722" s="2"/>
      <c r="N722" s="22"/>
      <c r="O722" s="32"/>
      <c r="P722" s="22"/>
    </row>
    <row r="723" spans="1:16" ht="14.25" customHeight="1">
      <c r="A723" s="57" t="s">
        <v>398</v>
      </c>
      <c r="B723" s="57" t="s">
        <v>398</v>
      </c>
      <c r="C723" s="11" t="s">
        <v>317</v>
      </c>
      <c r="D723" s="9">
        <v>81</v>
      </c>
      <c r="E723" s="9"/>
      <c r="F723" s="9">
        <f t="shared" si="130"/>
        <v>81</v>
      </c>
      <c r="G723" s="9">
        <v>10</v>
      </c>
      <c r="H723" s="9">
        <v>81</v>
      </c>
      <c r="I723" s="17" t="s">
        <v>394</v>
      </c>
      <c r="K723" s="21"/>
      <c r="L723" s="22"/>
      <c r="M723" s="2"/>
      <c r="N723" s="22"/>
      <c r="O723" s="32"/>
      <c r="P723" s="22"/>
    </row>
    <row r="724" spans="1:16" ht="14.25" customHeight="1">
      <c r="A724" s="57" t="s">
        <v>623</v>
      </c>
      <c r="B724" s="57"/>
      <c r="C724" s="11" t="s">
        <v>189</v>
      </c>
      <c r="D724" s="9"/>
      <c r="E724" s="9">
        <v>75</v>
      </c>
      <c r="F724" s="9">
        <f t="shared" si="130"/>
        <v>75</v>
      </c>
      <c r="G724" s="9">
        <v>75</v>
      </c>
      <c r="H724" s="9">
        <v>120</v>
      </c>
      <c r="I724" s="17" t="s">
        <v>394</v>
      </c>
      <c r="K724" s="21"/>
      <c r="L724" s="22"/>
      <c r="M724" s="2"/>
      <c r="N724" s="22"/>
      <c r="O724" s="32"/>
      <c r="P724" s="22"/>
    </row>
    <row r="725" spans="1:16" ht="12" customHeight="1">
      <c r="A725" s="57" t="s">
        <v>260</v>
      </c>
      <c r="B725" s="57" t="s">
        <v>260</v>
      </c>
      <c r="C725" s="8" t="s">
        <v>179</v>
      </c>
      <c r="D725" s="9">
        <v>120</v>
      </c>
      <c r="E725" s="9">
        <v>-75</v>
      </c>
      <c r="F725" s="9">
        <f t="shared" si="130"/>
        <v>45</v>
      </c>
      <c r="G725" s="9"/>
      <c r="H725" s="9">
        <v>100</v>
      </c>
      <c r="I725" s="17" t="s">
        <v>394</v>
      </c>
      <c r="K725" s="21"/>
      <c r="L725" s="22"/>
      <c r="M725" s="2"/>
      <c r="N725" s="22"/>
      <c r="O725" s="32"/>
      <c r="P725" s="22"/>
    </row>
    <row r="726" spans="1:16" ht="12" customHeight="1">
      <c r="A726" s="57" t="s">
        <v>260</v>
      </c>
      <c r="B726" s="57"/>
      <c r="C726" s="8" t="s">
        <v>180</v>
      </c>
      <c r="D726" s="9">
        <v>120</v>
      </c>
      <c r="E726" s="9"/>
      <c r="F726" s="9">
        <f t="shared" si="130"/>
        <v>120</v>
      </c>
      <c r="G726" s="9">
        <v>103</v>
      </c>
      <c r="H726" s="9">
        <v>120</v>
      </c>
      <c r="I726" s="17" t="s">
        <v>394</v>
      </c>
      <c r="K726" s="21"/>
      <c r="L726" s="22"/>
      <c r="M726" s="2"/>
      <c r="N726" s="22"/>
      <c r="O726" s="32"/>
      <c r="P726" s="22"/>
    </row>
    <row r="727" spans="1:16" ht="12" customHeight="1">
      <c r="A727" s="57" t="s">
        <v>260</v>
      </c>
      <c r="B727" s="57"/>
      <c r="C727" s="8" t="s">
        <v>675</v>
      </c>
      <c r="D727" s="9">
        <v>800</v>
      </c>
      <c r="E727" s="9"/>
      <c r="F727" s="9">
        <f t="shared" si="130"/>
        <v>800</v>
      </c>
      <c r="G727" s="9">
        <v>185</v>
      </c>
      <c r="H727" s="9">
        <v>1000</v>
      </c>
      <c r="I727" s="17" t="s">
        <v>394</v>
      </c>
      <c r="K727" s="21"/>
      <c r="L727" s="22"/>
      <c r="M727" s="2"/>
      <c r="N727" s="22"/>
      <c r="O727" s="32"/>
      <c r="P727" s="22"/>
    </row>
    <row r="728" spans="1:16" ht="12" customHeight="1">
      <c r="A728" s="57"/>
      <c r="B728" s="57"/>
      <c r="C728" s="8" t="s">
        <v>677</v>
      </c>
      <c r="D728" s="9"/>
      <c r="E728" s="9"/>
      <c r="F728" s="9"/>
      <c r="G728" s="9"/>
      <c r="H728" s="9">
        <v>1400</v>
      </c>
      <c r="I728" s="17"/>
      <c r="K728" s="21"/>
      <c r="L728" s="22"/>
      <c r="M728" s="2"/>
      <c r="N728" s="22"/>
      <c r="O728" s="32"/>
      <c r="P728" s="22"/>
    </row>
    <row r="729" spans="1:16" ht="12" customHeight="1">
      <c r="A729" s="57" t="s">
        <v>260</v>
      </c>
      <c r="B729" s="57"/>
      <c r="C729" s="8" t="s">
        <v>676</v>
      </c>
      <c r="D729" s="9">
        <v>180</v>
      </c>
      <c r="E729" s="9"/>
      <c r="F729" s="9">
        <f t="shared" si="130"/>
        <v>180</v>
      </c>
      <c r="G729" s="9">
        <v>250</v>
      </c>
      <c r="H729" s="9">
        <v>250</v>
      </c>
      <c r="I729" s="17" t="s">
        <v>394</v>
      </c>
      <c r="K729" s="21"/>
      <c r="L729" s="22"/>
      <c r="M729" s="2"/>
      <c r="N729" s="22"/>
      <c r="O729" s="32"/>
      <c r="P729" s="22"/>
    </row>
    <row r="730" spans="1:16" ht="12" customHeight="1">
      <c r="A730" s="57" t="s">
        <v>398</v>
      </c>
      <c r="B730" s="57" t="s">
        <v>398</v>
      </c>
      <c r="C730" s="8" t="s">
        <v>318</v>
      </c>
      <c r="D730" s="9">
        <v>330</v>
      </c>
      <c r="E730" s="9"/>
      <c r="F730" s="9">
        <f t="shared" si="130"/>
        <v>330</v>
      </c>
      <c r="G730" s="9">
        <v>109</v>
      </c>
      <c r="H730" s="9">
        <v>808</v>
      </c>
      <c r="I730" s="17" t="s">
        <v>394</v>
      </c>
      <c r="K730" s="21"/>
      <c r="L730" s="22"/>
      <c r="M730" s="2"/>
      <c r="N730" s="22"/>
      <c r="O730" s="32"/>
      <c r="P730" s="22"/>
    </row>
    <row r="731" spans="1:16" ht="12" customHeight="1">
      <c r="A731" s="57" t="s">
        <v>260</v>
      </c>
      <c r="B731" s="57" t="s">
        <v>260</v>
      </c>
      <c r="C731" s="8" t="s">
        <v>367</v>
      </c>
      <c r="D731" s="9">
        <v>100</v>
      </c>
      <c r="E731" s="9"/>
      <c r="F731" s="9">
        <f t="shared" si="130"/>
        <v>100</v>
      </c>
      <c r="G731" s="9"/>
      <c r="H731" s="9">
        <v>100</v>
      </c>
      <c r="I731" s="17" t="s">
        <v>394</v>
      </c>
      <c r="K731" s="21"/>
      <c r="L731" s="22"/>
      <c r="M731" s="2"/>
      <c r="N731" s="22"/>
      <c r="O731" s="32"/>
      <c r="P731" s="22"/>
    </row>
    <row r="732" spans="1:16" ht="12" customHeight="1">
      <c r="A732" s="57" t="s">
        <v>398</v>
      </c>
      <c r="B732" s="57" t="s">
        <v>398</v>
      </c>
      <c r="C732" s="8" t="s">
        <v>368</v>
      </c>
      <c r="D732" s="9">
        <v>27</v>
      </c>
      <c r="E732" s="9"/>
      <c r="F732" s="9">
        <f t="shared" si="130"/>
        <v>27</v>
      </c>
      <c r="G732" s="9"/>
      <c r="H732" s="9">
        <v>27</v>
      </c>
      <c r="I732" s="17" t="s">
        <v>394</v>
      </c>
      <c r="K732" s="21"/>
      <c r="L732" s="22"/>
      <c r="M732" s="2"/>
      <c r="N732" s="22"/>
      <c r="O732" s="32"/>
      <c r="P732" s="22"/>
    </row>
    <row r="733" spans="1:16" s="3" customFormat="1" ht="12" customHeight="1">
      <c r="A733" s="58"/>
      <c r="B733" s="58"/>
      <c r="C733" s="13" t="s">
        <v>68</v>
      </c>
      <c r="D733" s="14">
        <f>SUM(D702:D732)</f>
        <v>9307</v>
      </c>
      <c r="E733" s="14">
        <f>SUM(E702:E732)</f>
        <v>0</v>
      </c>
      <c r="F733" s="14">
        <f>SUM(F702:F732)</f>
        <v>9307</v>
      </c>
      <c r="G733" s="14">
        <f>SUM(G702:G732)</f>
        <v>6579</v>
      </c>
      <c r="H733" s="14">
        <f>SUM(H702:H732)</f>
        <v>20182</v>
      </c>
      <c r="I733" s="6"/>
      <c r="J733" s="10"/>
      <c r="M733" s="6"/>
      <c r="O733" s="32"/>
    </row>
    <row r="734" spans="1:16" s="3" customFormat="1" ht="12" customHeight="1">
      <c r="A734" s="55"/>
      <c r="B734" s="55"/>
      <c r="D734" s="6"/>
      <c r="E734" s="6"/>
      <c r="F734" s="6"/>
      <c r="G734" s="6"/>
      <c r="H734" s="6"/>
      <c r="I734" s="6"/>
      <c r="J734" s="10"/>
      <c r="M734" s="6"/>
      <c r="O734" s="32"/>
    </row>
    <row r="735" spans="1:16" s="3" customFormat="1" ht="12" customHeight="1">
      <c r="A735" s="55"/>
      <c r="B735" s="55"/>
      <c r="D735" s="6"/>
      <c r="E735" s="6"/>
      <c r="F735" s="6"/>
      <c r="G735" s="6"/>
      <c r="H735" s="6"/>
      <c r="I735" s="6"/>
      <c r="J735" s="10"/>
      <c r="M735" s="6"/>
      <c r="O735" s="32"/>
    </row>
    <row r="736" spans="1:16" s="1" customFormat="1">
      <c r="A736" s="54" t="s">
        <v>284</v>
      </c>
      <c r="B736" s="54"/>
      <c r="D736" s="5"/>
      <c r="E736" s="5"/>
      <c r="F736" s="5"/>
      <c r="G736" s="5"/>
      <c r="H736" s="5"/>
      <c r="I736" s="5"/>
      <c r="L736" s="2"/>
      <c r="O736" s="32"/>
    </row>
    <row r="737" spans="1:257" ht="12" customHeight="1">
      <c r="A737" s="54" t="s">
        <v>269</v>
      </c>
      <c r="B737" s="54"/>
      <c r="C737" s="1"/>
      <c r="O737" s="32"/>
    </row>
    <row r="738" spans="1:257">
      <c r="A738" s="55" t="s">
        <v>53</v>
      </c>
      <c r="B738" s="55"/>
      <c r="O738" s="32"/>
    </row>
    <row r="739" spans="1:257">
      <c r="A739" s="57" t="s">
        <v>407</v>
      </c>
      <c r="B739" s="57" t="s">
        <v>407</v>
      </c>
      <c r="C739" s="8" t="s">
        <v>143</v>
      </c>
      <c r="D739" s="9">
        <v>50</v>
      </c>
      <c r="E739" s="9"/>
      <c r="F739" s="9">
        <f>SUM(D739:E739)</f>
        <v>50</v>
      </c>
      <c r="G739" s="9"/>
      <c r="H739" s="9">
        <v>50</v>
      </c>
      <c r="I739" s="17" t="s">
        <v>394</v>
      </c>
      <c r="J739" s="10" t="s">
        <v>144</v>
      </c>
      <c r="O739" s="32"/>
    </row>
    <row r="740" spans="1:257">
      <c r="A740" s="57" t="s">
        <v>263</v>
      </c>
      <c r="B740" s="57" t="s">
        <v>263</v>
      </c>
      <c r="C740" s="8" t="s">
        <v>126</v>
      </c>
      <c r="D740" s="9">
        <v>20</v>
      </c>
      <c r="E740" s="9"/>
      <c r="F740" s="9">
        <f t="shared" ref="F740:F746" si="131">SUM(D740:E740)</f>
        <v>20</v>
      </c>
      <c r="G740" s="9"/>
      <c r="H740" s="9">
        <v>20</v>
      </c>
      <c r="I740" s="17" t="s">
        <v>394</v>
      </c>
      <c r="O740" s="32"/>
    </row>
    <row r="741" spans="1:257">
      <c r="A741" s="57" t="s">
        <v>260</v>
      </c>
      <c r="B741" s="57" t="s">
        <v>260</v>
      </c>
      <c r="C741" s="8" t="s">
        <v>55</v>
      </c>
      <c r="D741" s="9">
        <v>35</v>
      </c>
      <c r="E741" s="9"/>
      <c r="F741" s="9">
        <f t="shared" si="131"/>
        <v>35</v>
      </c>
      <c r="G741" s="9"/>
      <c r="H741" s="9">
        <v>35</v>
      </c>
      <c r="I741" s="17" t="s">
        <v>394</v>
      </c>
      <c r="O741" s="32"/>
    </row>
    <row r="742" spans="1:257">
      <c r="A742" s="57" t="s">
        <v>398</v>
      </c>
      <c r="B742" s="57" t="s">
        <v>398</v>
      </c>
      <c r="C742" s="8" t="s">
        <v>56</v>
      </c>
      <c r="D742" s="9">
        <v>29</v>
      </c>
      <c r="E742" s="9"/>
      <c r="F742" s="9">
        <f t="shared" si="131"/>
        <v>29</v>
      </c>
      <c r="G742" s="9"/>
      <c r="H742" s="9">
        <v>29</v>
      </c>
      <c r="I742" s="17" t="s">
        <v>394</v>
      </c>
      <c r="J742" s="12"/>
      <c r="K742" s="12"/>
      <c r="L742" s="12"/>
      <c r="O742" s="32"/>
    </row>
    <row r="743" spans="1:257">
      <c r="A743" s="57" t="s">
        <v>492</v>
      </c>
      <c r="B743" s="57" t="s">
        <v>404</v>
      </c>
      <c r="C743" s="8" t="s">
        <v>337</v>
      </c>
      <c r="D743" s="9">
        <v>1300</v>
      </c>
      <c r="E743" s="9"/>
      <c r="F743" s="9">
        <f t="shared" si="131"/>
        <v>1300</v>
      </c>
      <c r="G743" s="9">
        <v>1300</v>
      </c>
      <c r="H743" s="9">
        <v>500</v>
      </c>
      <c r="I743" s="17" t="s">
        <v>394</v>
      </c>
      <c r="J743" s="12"/>
      <c r="K743" s="12"/>
      <c r="L743" s="12"/>
      <c r="O743" s="32"/>
    </row>
    <row r="744" spans="1:257">
      <c r="A744" s="57" t="s">
        <v>492</v>
      </c>
      <c r="B744" s="57"/>
      <c r="C744" s="8" t="s">
        <v>153</v>
      </c>
      <c r="D744" s="9">
        <v>4000</v>
      </c>
      <c r="E744" s="9">
        <v>600</v>
      </c>
      <c r="F744" s="9">
        <f t="shared" si="131"/>
        <v>4600</v>
      </c>
      <c r="G744" s="9">
        <v>4600</v>
      </c>
      <c r="H744" s="9">
        <v>4600</v>
      </c>
      <c r="I744" s="17" t="s">
        <v>394</v>
      </c>
      <c r="O744" s="32"/>
    </row>
    <row r="745" spans="1:257">
      <c r="A745" s="57" t="s">
        <v>417</v>
      </c>
      <c r="B745" s="57"/>
      <c r="C745" s="8" t="s">
        <v>640</v>
      </c>
      <c r="D745" s="9"/>
      <c r="E745" s="9"/>
      <c r="F745" s="9">
        <f t="shared" si="131"/>
        <v>0</v>
      </c>
      <c r="G745" s="9">
        <v>47</v>
      </c>
      <c r="H745" s="9">
        <v>0</v>
      </c>
      <c r="I745" s="17" t="s">
        <v>394</v>
      </c>
      <c r="O745" s="32"/>
    </row>
    <row r="746" spans="1:257">
      <c r="A746" s="57" t="s">
        <v>400</v>
      </c>
      <c r="B746" s="57"/>
      <c r="C746" s="8" t="s">
        <v>138</v>
      </c>
      <c r="D746" s="9"/>
      <c r="E746" s="9"/>
      <c r="F746" s="9">
        <f t="shared" si="131"/>
        <v>0</v>
      </c>
      <c r="G746" s="9">
        <v>13</v>
      </c>
      <c r="H746" s="9">
        <v>0</v>
      </c>
      <c r="I746" s="17" t="s">
        <v>394</v>
      </c>
      <c r="O746" s="32"/>
    </row>
    <row r="747" spans="1:257" s="3" customFormat="1">
      <c r="A747" s="58"/>
      <c r="B747" s="58"/>
      <c r="C747" s="13" t="s">
        <v>54</v>
      </c>
      <c r="D747" s="14">
        <f>SUM(D739:D746)</f>
        <v>5434</v>
      </c>
      <c r="E747" s="14">
        <f t="shared" ref="E747:G747" si="132">SUM(E739:E746)</f>
        <v>600</v>
      </c>
      <c r="F747" s="14">
        <f t="shared" si="132"/>
        <v>6034</v>
      </c>
      <c r="G747" s="14">
        <f t="shared" si="132"/>
        <v>5960</v>
      </c>
      <c r="H747" s="14">
        <f t="shared" ref="H747" si="133">SUM(H739:H746)</f>
        <v>5234</v>
      </c>
      <c r="I747" s="6"/>
      <c r="O747" s="32"/>
    </row>
    <row r="748" spans="1:257" s="3" customFormat="1">
      <c r="A748" s="55"/>
      <c r="B748" s="55"/>
      <c r="D748" s="6"/>
      <c r="E748" s="6"/>
      <c r="F748" s="6"/>
      <c r="G748" s="6"/>
      <c r="H748" s="6"/>
      <c r="I748" s="6"/>
      <c r="O748" s="32"/>
    </row>
    <row r="749" spans="1:257" s="3" customFormat="1">
      <c r="A749" s="55"/>
      <c r="B749" s="55"/>
      <c r="D749" s="6"/>
      <c r="E749" s="6"/>
      <c r="F749" s="6"/>
      <c r="G749" s="6"/>
      <c r="H749" s="6"/>
      <c r="I749" s="6"/>
      <c r="O749" s="32"/>
    </row>
    <row r="750" spans="1:257" s="36" customFormat="1">
      <c r="A750" s="61" t="s">
        <v>285</v>
      </c>
      <c r="B750" s="61"/>
      <c r="C750" s="45"/>
      <c r="D750" s="52"/>
      <c r="E750" s="52"/>
      <c r="F750" s="52"/>
      <c r="G750" s="52"/>
      <c r="H750" s="52"/>
      <c r="I750" s="52"/>
      <c r="L750" s="48"/>
    </row>
    <row r="751" spans="1:257" ht="12.4" customHeight="1">
      <c r="A751" s="54" t="s">
        <v>269</v>
      </c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  <c r="AC751" s="54"/>
      <c r="AD751" s="54"/>
      <c r="AE751" s="54"/>
      <c r="AF751" s="54"/>
      <c r="AG751" s="54"/>
      <c r="AH751" s="54"/>
      <c r="AI751" s="54"/>
      <c r="AJ751" s="54"/>
      <c r="AK751" s="54"/>
      <c r="AL751" s="54"/>
      <c r="AM751" s="54"/>
      <c r="AN751" s="54"/>
      <c r="AO751" s="54"/>
      <c r="AP751" s="54"/>
      <c r="AQ751" s="54"/>
      <c r="AR751" s="54"/>
      <c r="AS751" s="54"/>
      <c r="AT751" s="54"/>
      <c r="AU751" s="54"/>
      <c r="AV751" s="54"/>
      <c r="AW751" s="54"/>
      <c r="AX751" s="54"/>
      <c r="AY751" s="54"/>
      <c r="AZ751" s="54"/>
      <c r="BA751" s="54"/>
      <c r="BB751" s="54"/>
      <c r="BC751" s="54"/>
      <c r="BD751" s="54"/>
      <c r="BE751" s="54"/>
      <c r="BF751" s="54"/>
      <c r="BG751" s="54"/>
      <c r="BH751" s="54"/>
      <c r="BI751" s="54"/>
      <c r="BJ751" s="54"/>
      <c r="BK751" s="54"/>
      <c r="BL751" s="54"/>
      <c r="BM751" s="54"/>
      <c r="BN751" s="54"/>
      <c r="BO751" s="54"/>
      <c r="BP751" s="54"/>
      <c r="BQ751" s="54"/>
      <c r="BR751" s="54"/>
      <c r="BS751" s="54"/>
      <c r="BT751" s="54"/>
      <c r="BU751" s="54"/>
      <c r="BV751" s="54"/>
      <c r="BW751" s="54"/>
      <c r="BX751" s="54"/>
      <c r="BY751" s="54"/>
      <c r="BZ751" s="54"/>
      <c r="CA751" s="54"/>
      <c r="CB751" s="54"/>
      <c r="CC751" s="54"/>
      <c r="CD751" s="54"/>
      <c r="CE751" s="54"/>
      <c r="CF751" s="54"/>
      <c r="CG751" s="54"/>
      <c r="CH751" s="54"/>
      <c r="CI751" s="54"/>
      <c r="CJ751" s="54"/>
      <c r="CK751" s="54"/>
      <c r="CL751" s="54"/>
      <c r="CM751" s="54"/>
      <c r="CN751" s="54"/>
      <c r="CO751" s="54"/>
      <c r="CP751" s="54"/>
      <c r="CQ751" s="54"/>
      <c r="CR751" s="54"/>
      <c r="CS751" s="54"/>
      <c r="CT751" s="54"/>
      <c r="CU751" s="54"/>
      <c r="CV751" s="54"/>
      <c r="CW751" s="54"/>
      <c r="CX751" s="54"/>
      <c r="CY751" s="54"/>
      <c r="CZ751" s="54"/>
      <c r="DA751" s="54"/>
      <c r="DB751" s="54"/>
      <c r="DC751" s="54"/>
      <c r="DD751" s="54"/>
      <c r="DE751" s="54"/>
      <c r="DF751" s="54"/>
      <c r="DG751" s="54"/>
      <c r="DH751" s="54"/>
      <c r="DI751" s="54"/>
      <c r="DJ751" s="54"/>
      <c r="DK751" s="54"/>
      <c r="DL751" s="54"/>
      <c r="DM751" s="54"/>
      <c r="DN751" s="54"/>
      <c r="DO751" s="54"/>
      <c r="DP751" s="54"/>
      <c r="DQ751" s="54"/>
      <c r="DR751" s="54"/>
      <c r="DS751" s="54"/>
      <c r="DT751" s="54"/>
      <c r="DU751" s="54"/>
      <c r="DV751" s="54"/>
      <c r="DW751" s="54"/>
      <c r="DX751" s="54"/>
      <c r="DY751" s="54"/>
      <c r="DZ751" s="54"/>
      <c r="EA751" s="54"/>
      <c r="EB751" s="54"/>
      <c r="EC751" s="54"/>
      <c r="ED751" s="54"/>
      <c r="EE751" s="54"/>
      <c r="EF751" s="54"/>
      <c r="EG751" s="54"/>
      <c r="EH751" s="54"/>
      <c r="EI751" s="54"/>
      <c r="EJ751" s="54"/>
      <c r="EK751" s="54"/>
      <c r="EL751" s="54"/>
      <c r="EM751" s="54"/>
      <c r="EN751" s="54"/>
      <c r="EO751" s="54"/>
      <c r="EP751" s="54"/>
      <c r="EQ751" s="54"/>
      <c r="ER751" s="54"/>
      <c r="ES751" s="54"/>
      <c r="ET751" s="54"/>
      <c r="EU751" s="54"/>
      <c r="EV751" s="54"/>
      <c r="EW751" s="54"/>
      <c r="EX751" s="54"/>
      <c r="EY751" s="54"/>
      <c r="EZ751" s="54"/>
      <c r="FA751" s="54"/>
      <c r="FB751" s="54"/>
      <c r="FC751" s="54"/>
      <c r="FD751" s="54"/>
      <c r="FE751" s="54"/>
      <c r="FF751" s="54"/>
      <c r="FG751" s="54"/>
      <c r="FH751" s="54"/>
      <c r="FI751" s="54"/>
      <c r="FJ751" s="54"/>
      <c r="FK751" s="54"/>
      <c r="FL751" s="54"/>
      <c r="FM751" s="54"/>
      <c r="FN751" s="54"/>
      <c r="FO751" s="54"/>
      <c r="FP751" s="54"/>
      <c r="FQ751" s="54"/>
      <c r="FR751" s="54"/>
      <c r="FS751" s="54"/>
      <c r="FT751" s="54"/>
      <c r="FU751" s="54"/>
      <c r="FV751" s="54"/>
      <c r="FW751" s="54"/>
      <c r="FX751" s="54"/>
      <c r="FY751" s="54"/>
      <c r="FZ751" s="54"/>
      <c r="GA751" s="54"/>
      <c r="GB751" s="54"/>
      <c r="GC751" s="54"/>
      <c r="GD751" s="54"/>
      <c r="GE751" s="54"/>
      <c r="GF751" s="54"/>
      <c r="GG751" s="54"/>
      <c r="GH751" s="54"/>
      <c r="GI751" s="54"/>
      <c r="GJ751" s="54"/>
      <c r="GK751" s="54"/>
      <c r="GL751" s="54"/>
      <c r="GM751" s="54"/>
      <c r="GN751" s="54"/>
      <c r="GO751" s="54"/>
      <c r="GP751" s="54"/>
      <c r="GQ751" s="54"/>
      <c r="GR751" s="54"/>
      <c r="GS751" s="54"/>
      <c r="GT751" s="54"/>
      <c r="GU751" s="54"/>
      <c r="GV751" s="54"/>
      <c r="GW751" s="54"/>
      <c r="GX751" s="54"/>
      <c r="GY751" s="54"/>
      <c r="GZ751" s="54"/>
      <c r="HA751" s="54"/>
      <c r="HB751" s="54"/>
      <c r="HC751" s="54"/>
      <c r="HD751" s="54"/>
      <c r="HE751" s="54"/>
      <c r="HF751" s="54"/>
      <c r="HG751" s="54"/>
      <c r="HH751" s="54"/>
      <c r="HI751" s="54"/>
      <c r="HJ751" s="54"/>
      <c r="HK751" s="54"/>
      <c r="HL751" s="54"/>
      <c r="HM751" s="54"/>
      <c r="HN751" s="54"/>
      <c r="HO751" s="54"/>
      <c r="HP751" s="54"/>
      <c r="HQ751" s="54"/>
      <c r="HR751" s="54"/>
      <c r="HS751" s="54"/>
      <c r="HT751" s="54"/>
      <c r="HU751" s="54"/>
      <c r="HV751" s="54"/>
      <c r="HW751" s="54"/>
      <c r="HX751" s="54"/>
      <c r="HY751" s="54"/>
      <c r="HZ751" s="54"/>
      <c r="IA751" s="54"/>
      <c r="IB751" s="54"/>
      <c r="IC751" s="54"/>
      <c r="ID751" s="54"/>
      <c r="IE751" s="54"/>
      <c r="IF751" s="54"/>
      <c r="IG751" s="54"/>
      <c r="IH751" s="54"/>
      <c r="II751" s="54"/>
      <c r="IJ751" s="54"/>
      <c r="IK751" s="54"/>
      <c r="IL751" s="54"/>
      <c r="IM751" s="54"/>
      <c r="IN751" s="54"/>
      <c r="IO751" s="54"/>
      <c r="IP751" s="54"/>
      <c r="IQ751" s="54"/>
      <c r="IR751" s="54"/>
      <c r="IS751" s="54"/>
      <c r="IT751" s="54"/>
      <c r="IU751" s="54"/>
      <c r="IV751" s="54"/>
      <c r="IW751" s="54"/>
    </row>
    <row r="752" spans="1:257" s="36" customFormat="1">
      <c r="A752" s="62" t="s">
        <v>51</v>
      </c>
      <c r="B752" s="62"/>
      <c r="C752" s="44"/>
      <c r="D752" s="51"/>
      <c r="E752" s="51"/>
      <c r="F752" s="51"/>
      <c r="G752" s="51"/>
      <c r="H752" s="51"/>
      <c r="I752" s="51"/>
      <c r="L752" s="48"/>
    </row>
    <row r="753" spans="1:15" s="36" customFormat="1">
      <c r="A753" s="63" t="s">
        <v>405</v>
      </c>
      <c r="B753" s="63"/>
      <c r="C753" s="47" t="s">
        <v>680</v>
      </c>
      <c r="D753" s="38"/>
      <c r="E753" s="38"/>
      <c r="F753" s="38"/>
      <c r="G753" s="38"/>
      <c r="H753" s="38">
        <v>1560</v>
      </c>
      <c r="I753" s="46"/>
      <c r="L753" s="48"/>
    </row>
    <row r="754" spans="1:15" s="36" customFormat="1">
      <c r="A754" s="63" t="s">
        <v>257</v>
      </c>
      <c r="B754" s="63" t="s">
        <v>257</v>
      </c>
      <c r="C754" s="47" t="s">
        <v>161</v>
      </c>
      <c r="D754" s="38">
        <v>40</v>
      </c>
      <c r="E754" s="38"/>
      <c r="F754" s="38">
        <f>SUM(D754:E754)</f>
        <v>40</v>
      </c>
      <c r="G754" s="38">
        <v>80</v>
      </c>
      <c r="H754" s="38">
        <v>50</v>
      </c>
      <c r="I754" s="46" t="s">
        <v>395</v>
      </c>
      <c r="J754" s="36" t="s">
        <v>173</v>
      </c>
      <c r="L754" s="48"/>
    </row>
    <row r="755" spans="1:15" s="36" customFormat="1">
      <c r="A755" s="63" t="s">
        <v>397</v>
      </c>
      <c r="B755" s="63" t="s">
        <v>397</v>
      </c>
      <c r="C755" s="47" t="s">
        <v>166</v>
      </c>
      <c r="D755" s="38">
        <v>11</v>
      </c>
      <c r="E755" s="38"/>
      <c r="F755" s="38">
        <f>SUM(D755:E755)</f>
        <v>11</v>
      </c>
      <c r="G755" s="38">
        <v>20</v>
      </c>
      <c r="H755" s="38">
        <v>14</v>
      </c>
      <c r="I755" s="46" t="s">
        <v>395</v>
      </c>
      <c r="L755" s="48"/>
    </row>
    <row r="756" spans="1:15" s="44" customFormat="1">
      <c r="A756" s="64"/>
      <c r="B756" s="64"/>
      <c r="C756" s="49" t="s">
        <v>52</v>
      </c>
      <c r="D756" s="50">
        <f t="shared" ref="D756:G756" si="134">SUM(D753:D755)</f>
        <v>51</v>
      </c>
      <c r="E756" s="50">
        <f t="shared" si="134"/>
        <v>0</v>
      </c>
      <c r="F756" s="50">
        <f t="shared" si="134"/>
        <v>51</v>
      </c>
      <c r="G756" s="50">
        <f t="shared" si="134"/>
        <v>100</v>
      </c>
      <c r="H756" s="50">
        <f>SUM(H753:H755)</f>
        <v>1624</v>
      </c>
      <c r="I756" s="51"/>
      <c r="L756" s="48"/>
    </row>
    <row r="757" spans="1:15" s="44" customFormat="1">
      <c r="A757" s="62"/>
      <c r="B757" s="62"/>
      <c r="D757" s="51"/>
      <c r="E757" s="51"/>
      <c r="F757" s="51"/>
      <c r="G757" s="51"/>
      <c r="H757" s="51"/>
      <c r="I757" s="51"/>
      <c r="L757" s="48"/>
    </row>
    <row r="758" spans="1:15" s="44" customFormat="1">
      <c r="A758" s="62"/>
      <c r="B758" s="62"/>
      <c r="D758" s="51"/>
      <c r="E758" s="51"/>
      <c r="F758" s="51"/>
      <c r="G758" s="51"/>
      <c r="H758" s="51"/>
      <c r="I758" s="51"/>
      <c r="L758" s="48"/>
    </row>
    <row r="759" spans="1:15" s="73" customFormat="1" ht="12" customHeight="1">
      <c r="A759" s="72" t="s">
        <v>286</v>
      </c>
      <c r="B759" s="72"/>
      <c r="D759" s="74"/>
      <c r="E759" s="74"/>
      <c r="F759" s="74"/>
      <c r="G759" s="74"/>
      <c r="H759" s="74"/>
      <c r="I759" s="74"/>
      <c r="O759" s="75"/>
    </row>
    <row r="760" spans="1:15" s="73" customFormat="1" ht="12" customHeight="1">
      <c r="A760" s="72" t="s">
        <v>283</v>
      </c>
      <c r="B760" s="72"/>
      <c r="D760" s="74"/>
      <c r="E760" s="74"/>
      <c r="F760" s="74"/>
      <c r="G760" s="74"/>
      <c r="H760" s="74"/>
      <c r="I760" s="74"/>
      <c r="O760" s="75"/>
    </row>
    <row r="761" spans="1:15" s="36" customFormat="1">
      <c r="A761" s="62" t="s">
        <v>51</v>
      </c>
      <c r="B761" s="62"/>
      <c r="C761" s="44"/>
      <c r="D761" s="51"/>
      <c r="E761" s="51"/>
      <c r="F761" s="51"/>
      <c r="G761" s="51"/>
      <c r="H761" s="51"/>
      <c r="I761" s="51"/>
      <c r="L761" s="48"/>
    </row>
    <row r="762" spans="1:15" s="36" customFormat="1">
      <c r="A762" s="63" t="s">
        <v>257</v>
      </c>
      <c r="B762" s="63" t="s">
        <v>257</v>
      </c>
      <c r="C762" s="47" t="s">
        <v>293</v>
      </c>
      <c r="D762" s="76">
        <v>15</v>
      </c>
      <c r="E762" s="76"/>
      <c r="F762" s="76">
        <f>SUM(D762:E762)</f>
        <v>15</v>
      </c>
      <c r="G762" s="76">
        <v>20</v>
      </c>
      <c r="H762" s="76">
        <v>20</v>
      </c>
      <c r="I762" s="46" t="s">
        <v>395</v>
      </c>
      <c r="K762" s="48"/>
    </row>
    <row r="763" spans="1:15" s="36" customFormat="1">
      <c r="A763" s="63" t="s">
        <v>257</v>
      </c>
      <c r="B763" s="63"/>
      <c r="C763" s="47" t="s">
        <v>161</v>
      </c>
      <c r="D763" s="38">
        <v>10</v>
      </c>
      <c r="E763" s="38"/>
      <c r="F763" s="76">
        <f t="shared" ref="F763:F765" si="135">SUM(D763:E763)</f>
        <v>10</v>
      </c>
      <c r="G763" s="38"/>
      <c r="H763" s="38"/>
      <c r="I763" s="46" t="s">
        <v>395</v>
      </c>
      <c r="L763" s="48"/>
    </row>
    <row r="764" spans="1:15" s="36" customFormat="1">
      <c r="A764" s="63" t="s">
        <v>257</v>
      </c>
      <c r="B764" s="63"/>
      <c r="C764" s="47" t="s">
        <v>174</v>
      </c>
      <c r="D764" s="38">
        <v>100</v>
      </c>
      <c r="E764" s="38"/>
      <c r="F764" s="76">
        <f t="shared" si="135"/>
        <v>100</v>
      </c>
      <c r="G764" s="38">
        <v>360</v>
      </c>
      <c r="H764" s="38">
        <v>150</v>
      </c>
      <c r="I764" s="46" t="s">
        <v>395</v>
      </c>
      <c r="L764" s="48"/>
    </row>
    <row r="765" spans="1:15" s="36" customFormat="1">
      <c r="A765" s="63" t="s">
        <v>397</v>
      </c>
      <c r="B765" s="63" t="s">
        <v>397</v>
      </c>
      <c r="C765" s="47" t="s">
        <v>166</v>
      </c>
      <c r="D765" s="38">
        <v>34</v>
      </c>
      <c r="E765" s="38"/>
      <c r="F765" s="76">
        <f t="shared" si="135"/>
        <v>34</v>
      </c>
      <c r="G765" s="38">
        <v>97</v>
      </c>
      <c r="H765" s="38">
        <v>46</v>
      </c>
      <c r="I765" s="46" t="s">
        <v>395</v>
      </c>
      <c r="J765" s="46"/>
      <c r="L765" s="48"/>
    </row>
    <row r="766" spans="1:15" s="44" customFormat="1">
      <c r="A766" s="64"/>
      <c r="B766" s="64"/>
      <c r="C766" s="49" t="s">
        <v>52</v>
      </c>
      <c r="D766" s="50">
        <f t="shared" ref="D766:F766" si="136">SUM(D762:D765)</f>
        <v>159</v>
      </c>
      <c r="E766" s="50">
        <f t="shared" si="136"/>
        <v>0</v>
      </c>
      <c r="F766" s="50">
        <f t="shared" si="136"/>
        <v>159</v>
      </c>
      <c r="G766" s="50">
        <f>SUM(G762:G765)</f>
        <v>477</v>
      </c>
      <c r="H766" s="50">
        <f>SUM(H762:H765)</f>
        <v>216</v>
      </c>
      <c r="I766" s="51"/>
      <c r="L766" s="48"/>
    </row>
    <row r="767" spans="1:15" s="44" customFormat="1">
      <c r="A767" s="62"/>
      <c r="B767" s="62"/>
      <c r="D767" s="51"/>
      <c r="E767" s="51"/>
      <c r="F767" s="51"/>
      <c r="G767" s="51"/>
      <c r="H767" s="51"/>
      <c r="I767" s="51"/>
      <c r="L767" s="48"/>
    </row>
    <row r="768" spans="1:15" s="44" customFormat="1">
      <c r="A768" s="62"/>
      <c r="B768" s="62"/>
      <c r="D768" s="51"/>
      <c r="E768" s="51"/>
      <c r="F768" s="51"/>
      <c r="G768" s="51"/>
      <c r="H768" s="51"/>
      <c r="I768" s="51"/>
      <c r="L768" s="48"/>
    </row>
    <row r="769" spans="1:257" s="36" customFormat="1">
      <c r="A769" s="61" t="s">
        <v>287</v>
      </c>
      <c r="B769" s="61"/>
      <c r="C769" s="45"/>
      <c r="D769" s="52"/>
      <c r="E769" s="52"/>
      <c r="F769" s="52"/>
      <c r="G769" s="52"/>
      <c r="H769" s="52"/>
      <c r="I769" s="52"/>
      <c r="L769" s="48"/>
    </row>
    <row r="770" spans="1:257" ht="12.4" customHeight="1">
      <c r="A770" s="54" t="s">
        <v>269</v>
      </c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  <c r="AC770" s="54"/>
      <c r="AD770" s="54"/>
      <c r="AE770" s="54"/>
      <c r="AF770" s="54"/>
      <c r="AG770" s="54"/>
      <c r="AH770" s="54"/>
      <c r="AI770" s="54"/>
      <c r="AJ770" s="54"/>
      <c r="AK770" s="54"/>
      <c r="AL770" s="54"/>
      <c r="AM770" s="54"/>
      <c r="AN770" s="54"/>
      <c r="AO770" s="54"/>
      <c r="AP770" s="54"/>
      <c r="AQ770" s="54"/>
      <c r="AR770" s="54"/>
      <c r="AS770" s="54"/>
      <c r="AT770" s="54"/>
      <c r="AU770" s="54"/>
      <c r="AV770" s="54"/>
      <c r="AW770" s="54"/>
      <c r="AX770" s="54"/>
      <c r="AY770" s="54"/>
      <c r="AZ770" s="54"/>
      <c r="BA770" s="54"/>
      <c r="BB770" s="54"/>
      <c r="BC770" s="54"/>
      <c r="BD770" s="54"/>
      <c r="BE770" s="54"/>
      <c r="BF770" s="54"/>
      <c r="BG770" s="54"/>
      <c r="BH770" s="54"/>
      <c r="BI770" s="54"/>
      <c r="BJ770" s="54"/>
      <c r="BK770" s="54"/>
      <c r="BL770" s="54"/>
      <c r="BM770" s="54"/>
      <c r="BN770" s="54"/>
      <c r="BO770" s="54"/>
      <c r="BP770" s="54"/>
      <c r="BQ770" s="54"/>
      <c r="BR770" s="54"/>
      <c r="BS770" s="54"/>
      <c r="BT770" s="54"/>
      <c r="BU770" s="54"/>
      <c r="BV770" s="54"/>
      <c r="BW770" s="54"/>
      <c r="BX770" s="54"/>
      <c r="BY770" s="54"/>
      <c r="BZ770" s="54"/>
      <c r="CA770" s="54"/>
      <c r="CB770" s="54"/>
      <c r="CC770" s="54"/>
      <c r="CD770" s="54"/>
      <c r="CE770" s="54"/>
      <c r="CF770" s="54"/>
      <c r="CG770" s="54"/>
      <c r="CH770" s="54"/>
      <c r="CI770" s="54"/>
      <c r="CJ770" s="54"/>
      <c r="CK770" s="54"/>
      <c r="CL770" s="54"/>
      <c r="CM770" s="54"/>
      <c r="CN770" s="54"/>
      <c r="CO770" s="54"/>
      <c r="CP770" s="54"/>
      <c r="CQ770" s="54"/>
      <c r="CR770" s="54"/>
      <c r="CS770" s="54"/>
      <c r="CT770" s="54"/>
      <c r="CU770" s="54"/>
      <c r="CV770" s="54"/>
      <c r="CW770" s="54"/>
      <c r="CX770" s="54"/>
      <c r="CY770" s="54"/>
      <c r="CZ770" s="54"/>
      <c r="DA770" s="54"/>
      <c r="DB770" s="54"/>
      <c r="DC770" s="54"/>
      <c r="DD770" s="54"/>
      <c r="DE770" s="54"/>
      <c r="DF770" s="54"/>
      <c r="DG770" s="54"/>
      <c r="DH770" s="54"/>
      <c r="DI770" s="54"/>
      <c r="DJ770" s="54"/>
      <c r="DK770" s="54"/>
      <c r="DL770" s="54"/>
      <c r="DM770" s="54"/>
      <c r="DN770" s="54"/>
      <c r="DO770" s="54"/>
      <c r="DP770" s="54"/>
      <c r="DQ770" s="54"/>
      <c r="DR770" s="54"/>
      <c r="DS770" s="54"/>
      <c r="DT770" s="54"/>
      <c r="DU770" s="54"/>
      <c r="DV770" s="54"/>
      <c r="DW770" s="54"/>
      <c r="DX770" s="54"/>
      <c r="DY770" s="54"/>
      <c r="DZ770" s="54"/>
      <c r="EA770" s="54"/>
      <c r="EB770" s="54"/>
      <c r="EC770" s="54"/>
      <c r="ED770" s="54"/>
      <c r="EE770" s="54"/>
      <c r="EF770" s="54"/>
      <c r="EG770" s="54"/>
      <c r="EH770" s="54"/>
      <c r="EI770" s="54"/>
      <c r="EJ770" s="54"/>
      <c r="EK770" s="54"/>
      <c r="EL770" s="54"/>
      <c r="EM770" s="54"/>
      <c r="EN770" s="54"/>
      <c r="EO770" s="54"/>
      <c r="EP770" s="54"/>
      <c r="EQ770" s="54"/>
      <c r="ER770" s="54"/>
      <c r="ES770" s="54"/>
      <c r="ET770" s="54"/>
      <c r="EU770" s="54"/>
      <c r="EV770" s="54"/>
      <c r="EW770" s="54"/>
      <c r="EX770" s="54"/>
      <c r="EY770" s="54"/>
      <c r="EZ770" s="54"/>
      <c r="FA770" s="54"/>
      <c r="FB770" s="54"/>
      <c r="FC770" s="54"/>
      <c r="FD770" s="54"/>
      <c r="FE770" s="54"/>
      <c r="FF770" s="54"/>
      <c r="FG770" s="54"/>
      <c r="FH770" s="54"/>
      <c r="FI770" s="54"/>
      <c r="FJ770" s="54"/>
      <c r="FK770" s="54"/>
      <c r="FL770" s="54"/>
      <c r="FM770" s="54"/>
      <c r="FN770" s="54"/>
      <c r="FO770" s="54"/>
      <c r="FP770" s="54"/>
      <c r="FQ770" s="54"/>
      <c r="FR770" s="54"/>
      <c r="FS770" s="54"/>
      <c r="FT770" s="54"/>
      <c r="FU770" s="54"/>
      <c r="FV770" s="54"/>
      <c r="FW770" s="54"/>
      <c r="FX770" s="54"/>
      <c r="FY770" s="54"/>
      <c r="FZ770" s="54"/>
      <c r="GA770" s="54"/>
      <c r="GB770" s="54"/>
      <c r="GC770" s="54"/>
      <c r="GD770" s="54"/>
      <c r="GE770" s="54"/>
      <c r="GF770" s="54"/>
      <c r="GG770" s="54"/>
      <c r="GH770" s="54"/>
      <c r="GI770" s="54"/>
      <c r="GJ770" s="54"/>
      <c r="GK770" s="54"/>
      <c r="GL770" s="54"/>
      <c r="GM770" s="54"/>
      <c r="GN770" s="54"/>
      <c r="GO770" s="54"/>
      <c r="GP770" s="54"/>
      <c r="GQ770" s="54"/>
      <c r="GR770" s="54"/>
      <c r="GS770" s="54"/>
      <c r="GT770" s="54"/>
      <c r="GU770" s="54"/>
      <c r="GV770" s="54"/>
      <c r="GW770" s="54"/>
      <c r="GX770" s="54"/>
      <c r="GY770" s="54"/>
      <c r="GZ770" s="54"/>
      <c r="HA770" s="54"/>
      <c r="HB770" s="54"/>
      <c r="HC770" s="54"/>
      <c r="HD770" s="54"/>
      <c r="HE770" s="54"/>
      <c r="HF770" s="54"/>
      <c r="HG770" s="54"/>
      <c r="HH770" s="54"/>
      <c r="HI770" s="54"/>
      <c r="HJ770" s="54"/>
      <c r="HK770" s="54"/>
      <c r="HL770" s="54"/>
      <c r="HM770" s="54"/>
      <c r="HN770" s="54"/>
      <c r="HO770" s="54"/>
      <c r="HP770" s="54"/>
      <c r="HQ770" s="54"/>
      <c r="HR770" s="54"/>
      <c r="HS770" s="54"/>
      <c r="HT770" s="54"/>
      <c r="HU770" s="54"/>
      <c r="HV770" s="54"/>
      <c r="HW770" s="54"/>
      <c r="HX770" s="54"/>
      <c r="HY770" s="54"/>
      <c r="HZ770" s="54"/>
      <c r="IA770" s="54"/>
      <c r="IB770" s="54"/>
      <c r="IC770" s="54"/>
      <c r="ID770" s="54"/>
      <c r="IE770" s="54"/>
      <c r="IF770" s="54"/>
      <c r="IG770" s="54"/>
      <c r="IH770" s="54"/>
      <c r="II770" s="54"/>
      <c r="IJ770" s="54"/>
      <c r="IK770" s="54"/>
      <c r="IL770" s="54"/>
      <c r="IM770" s="54"/>
      <c r="IN770" s="54"/>
      <c r="IO770" s="54"/>
      <c r="IP770" s="54"/>
      <c r="IQ770" s="54"/>
      <c r="IR770" s="54"/>
      <c r="IS770" s="54"/>
      <c r="IT770" s="54"/>
      <c r="IU770" s="54"/>
      <c r="IV770" s="54"/>
      <c r="IW770" s="54"/>
    </row>
    <row r="771" spans="1:257" s="36" customFormat="1">
      <c r="A771" s="62" t="s">
        <v>53</v>
      </c>
      <c r="B771" s="62"/>
      <c r="C771" s="44"/>
      <c r="D771" s="51"/>
      <c r="E771" s="51"/>
      <c r="F771" s="51"/>
      <c r="G771" s="51"/>
      <c r="H771" s="51"/>
      <c r="I771" s="51"/>
      <c r="L771" s="48"/>
    </row>
    <row r="772" spans="1:257" s="36" customFormat="1">
      <c r="A772" s="63" t="s">
        <v>265</v>
      </c>
      <c r="B772" s="63" t="s">
        <v>265</v>
      </c>
      <c r="C772" s="47" t="s">
        <v>175</v>
      </c>
      <c r="D772" s="38">
        <v>300</v>
      </c>
      <c r="E772" s="38"/>
      <c r="F772" s="38">
        <f>SUM(D772:E772)</f>
        <v>300</v>
      </c>
      <c r="G772" s="38">
        <v>3</v>
      </c>
      <c r="H772" s="38">
        <v>200</v>
      </c>
      <c r="I772" s="46" t="s">
        <v>395</v>
      </c>
      <c r="L772" s="48"/>
    </row>
    <row r="773" spans="1:257" s="36" customFormat="1">
      <c r="A773" s="63" t="s">
        <v>265</v>
      </c>
      <c r="B773" s="63"/>
      <c r="C773" s="47" t="s">
        <v>176</v>
      </c>
      <c r="D773" s="38">
        <v>0</v>
      </c>
      <c r="E773" s="38"/>
      <c r="F773" s="38">
        <f t="shared" ref="F773:F775" si="137">SUM(D773:E773)</f>
        <v>0</v>
      </c>
      <c r="G773" s="38">
        <v>54</v>
      </c>
      <c r="H773" s="38">
        <v>60</v>
      </c>
      <c r="I773" s="46" t="s">
        <v>395</v>
      </c>
      <c r="L773" s="48"/>
    </row>
    <row r="774" spans="1:257" s="36" customFormat="1">
      <c r="A774" s="63" t="s">
        <v>260</v>
      </c>
      <c r="B774" s="63" t="s">
        <v>260</v>
      </c>
      <c r="C774" s="47" t="s">
        <v>335</v>
      </c>
      <c r="D774" s="38">
        <v>20</v>
      </c>
      <c r="E774" s="38"/>
      <c r="F774" s="38">
        <f t="shared" si="137"/>
        <v>20</v>
      </c>
      <c r="G774" s="38"/>
      <c r="H774" s="38"/>
      <c r="I774" s="46" t="s">
        <v>395</v>
      </c>
      <c r="L774" s="48"/>
    </row>
    <row r="775" spans="1:257" s="36" customFormat="1">
      <c r="A775" s="63" t="s">
        <v>398</v>
      </c>
      <c r="B775" s="63" t="s">
        <v>398</v>
      </c>
      <c r="C775" s="47" t="s">
        <v>56</v>
      </c>
      <c r="D775" s="38">
        <v>18</v>
      </c>
      <c r="E775" s="38"/>
      <c r="F775" s="38">
        <f t="shared" si="137"/>
        <v>18</v>
      </c>
      <c r="G775" s="38">
        <v>3</v>
      </c>
      <c r="H775" s="38">
        <v>13</v>
      </c>
      <c r="I775" s="46" t="s">
        <v>395</v>
      </c>
      <c r="L775" s="48"/>
    </row>
    <row r="776" spans="1:257" s="44" customFormat="1">
      <c r="A776" s="64"/>
      <c r="B776" s="64"/>
      <c r="C776" s="49" t="s">
        <v>54</v>
      </c>
      <c r="D776" s="50">
        <f t="shared" ref="D776:F776" si="138">SUM(D772:D775)</f>
        <v>338</v>
      </c>
      <c r="E776" s="50">
        <f t="shared" si="138"/>
        <v>0</v>
      </c>
      <c r="F776" s="50">
        <f t="shared" si="138"/>
        <v>338</v>
      </c>
      <c r="G776" s="50">
        <f t="shared" ref="G776:H776" si="139">SUM(G772:G775)</f>
        <v>60</v>
      </c>
      <c r="H776" s="50">
        <f t="shared" si="139"/>
        <v>273</v>
      </c>
      <c r="I776" s="51"/>
      <c r="L776" s="48"/>
    </row>
    <row r="777" spans="1:257" s="44" customFormat="1">
      <c r="A777" s="62"/>
      <c r="B777" s="62"/>
      <c r="D777" s="51"/>
      <c r="E777" s="51"/>
      <c r="F777" s="51"/>
      <c r="G777" s="51"/>
      <c r="H777" s="51"/>
      <c r="I777" s="51"/>
      <c r="L777" s="48"/>
    </row>
    <row r="778" spans="1:257" s="44" customFormat="1">
      <c r="A778" s="62"/>
      <c r="B778" s="62"/>
      <c r="D778" s="51"/>
      <c r="E778" s="51"/>
      <c r="F778" s="51"/>
      <c r="G778" s="51"/>
      <c r="H778" s="51"/>
      <c r="I778" s="51"/>
      <c r="L778" s="48"/>
    </row>
    <row r="779" spans="1:257" s="44" customFormat="1">
      <c r="A779" s="62"/>
      <c r="B779" s="62"/>
      <c r="D779" s="51"/>
      <c r="E779" s="51"/>
      <c r="F779" s="51"/>
      <c r="G779" s="51"/>
      <c r="H779" s="51"/>
      <c r="I779" s="51"/>
      <c r="L779" s="48"/>
    </row>
    <row r="780" spans="1:257" s="44" customFormat="1">
      <c r="A780" s="62"/>
      <c r="B780" s="62"/>
      <c r="D780" s="51"/>
      <c r="E780" s="51"/>
      <c r="F780" s="51"/>
      <c r="G780" s="51"/>
      <c r="H780" s="51"/>
      <c r="I780" s="51"/>
      <c r="L780" s="48"/>
    </row>
    <row r="781" spans="1:257" s="44" customFormat="1">
      <c r="A781" s="62"/>
      <c r="B781" s="62"/>
      <c r="D781" s="51"/>
      <c r="E781" s="51"/>
      <c r="F781" s="51"/>
      <c r="G781" s="51"/>
      <c r="H781" s="51"/>
      <c r="I781" s="51"/>
      <c r="L781" s="48"/>
    </row>
    <row r="782" spans="1:257" s="44" customFormat="1">
      <c r="A782" s="62"/>
      <c r="B782" s="62"/>
      <c r="D782" s="51"/>
      <c r="E782" s="51"/>
      <c r="F782" s="51"/>
      <c r="G782" s="51"/>
      <c r="H782" s="51"/>
      <c r="I782" s="51"/>
      <c r="L782" s="48"/>
    </row>
    <row r="783" spans="1:257" s="44" customFormat="1">
      <c r="A783" s="62"/>
      <c r="B783" s="62"/>
      <c r="D783" s="51"/>
      <c r="E783" s="51"/>
      <c r="F783" s="51"/>
      <c r="G783" s="51"/>
      <c r="H783" s="51"/>
      <c r="I783" s="51"/>
      <c r="L783" s="48"/>
    </row>
    <row r="784" spans="1:257" s="44" customFormat="1">
      <c r="A784" s="62"/>
      <c r="B784" s="62"/>
      <c r="D784" s="51"/>
      <c r="E784" s="51"/>
      <c r="F784" s="51"/>
      <c r="G784" s="51"/>
      <c r="H784" s="51"/>
      <c r="I784" s="51"/>
      <c r="L784" s="48"/>
    </row>
    <row r="785" spans="1:257" s="44" customFormat="1">
      <c r="A785" s="62"/>
      <c r="B785" s="62"/>
      <c r="D785" s="51"/>
      <c r="E785" s="51"/>
      <c r="F785" s="51"/>
      <c r="G785" s="51"/>
      <c r="H785" s="51"/>
      <c r="I785" s="51"/>
      <c r="L785" s="48"/>
    </row>
    <row r="786" spans="1:257" s="44" customFormat="1">
      <c r="A786" s="62"/>
      <c r="B786" s="62"/>
      <c r="D786" s="51"/>
      <c r="E786" s="51"/>
      <c r="F786" s="51"/>
      <c r="G786" s="51"/>
      <c r="H786" s="51"/>
      <c r="I786" s="51"/>
      <c r="L786" s="48"/>
    </row>
    <row r="787" spans="1:257" s="1" customFormat="1" ht="35.25" customHeight="1">
      <c r="A787" s="54"/>
      <c r="B787" s="54"/>
      <c r="D787" s="41" t="s">
        <v>608</v>
      </c>
      <c r="E787" s="41" t="s">
        <v>609</v>
      </c>
      <c r="F787" s="41" t="s">
        <v>610</v>
      </c>
      <c r="G787" s="41" t="s">
        <v>611</v>
      </c>
      <c r="H787" s="41" t="s">
        <v>664</v>
      </c>
      <c r="I787" s="110"/>
      <c r="K787" s="3"/>
      <c r="L787" s="3"/>
      <c r="M787" s="3"/>
      <c r="N787" s="2"/>
    </row>
    <row r="788" spans="1:257" s="36" customFormat="1">
      <c r="A788" s="61" t="s">
        <v>285</v>
      </c>
      <c r="B788" s="61"/>
      <c r="C788" s="45"/>
      <c r="D788" s="52"/>
      <c r="E788" s="52"/>
      <c r="F788" s="52"/>
      <c r="G788" s="52"/>
      <c r="H788" s="52"/>
      <c r="I788" s="52"/>
      <c r="L788" s="48"/>
    </row>
    <row r="789" spans="1:257" ht="12.4" customHeight="1">
      <c r="A789" s="54" t="s">
        <v>269</v>
      </c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  <c r="AC789" s="54"/>
      <c r="AD789" s="54"/>
      <c r="AE789" s="54"/>
      <c r="AF789" s="54"/>
      <c r="AG789" s="54"/>
      <c r="AH789" s="54"/>
      <c r="AI789" s="54"/>
      <c r="AJ789" s="54"/>
      <c r="AK789" s="54"/>
      <c r="AL789" s="54"/>
      <c r="AM789" s="54"/>
      <c r="AN789" s="54"/>
      <c r="AO789" s="54"/>
      <c r="AP789" s="54"/>
      <c r="AQ789" s="54"/>
      <c r="AR789" s="54"/>
      <c r="AS789" s="54"/>
      <c r="AT789" s="54"/>
      <c r="AU789" s="54"/>
      <c r="AV789" s="54"/>
      <c r="AW789" s="54"/>
      <c r="AX789" s="54"/>
      <c r="AY789" s="54"/>
      <c r="AZ789" s="54"/>
      <c r="BA789" s="54"/>
      <c r="BB789" s="54"/>
      <c r="BC789" s="54"/>
      <c r="BD789" s="54"/>
      <c r="BE789" s="54"/>
      <c r="BF789" s="54"/>
      <c r="BG789" s="54"/>
      <c r="BH789" s="54"/>
      <c r="BI789" s="54"/>
      <c r="BJ789" s="54"/>
      <c r="BK789" s="54"/>
      <c r="BL789" s="54"/>
      <c r="BM789" s="54"/>
      <c r="BN789" s="54"/>
      <c r="BO789" s="54"/>
      <c r="BP789" s="54"/>
      <c r="BQ789" s="54"/>
      <c r="BR789" s="54"/>
      <c r="BS789" s="54"/>
      <c r="BT789" s="54"/>
      <c r="BU789" s="54"/>
      <c r="BV789" s="54"/>
      <c r="BW789" s="54"/>
      <c r="BX789" s="54"/>
      <c r="BY789" s="54"/>
      <c r="BZ789" s="54"/>
      <c r="CA789" s="54"/>
      <c r="CB789" s="54"/>
      <c r="CC789" s="54"/>
      <c r="CD789" s="54"/>
      <c r="CE789" s="54"/>
      <c r="CF789" s="54"/>
      <c r="CG789" s="54"/>
      <c r="CH789" s="54"/>
      <c r="CI789" s="54"/>
      <c r="CJ789" s="54"/>
      <c r="CK789" s="54"/>
      <c r="CL789" s="54"/>
      <c r="CM789" s="54"/>
      <c r="CN789" s="54"/>
      <c r="CO789" s="54"/>
      <c r="CP789" s="54"/>
      <c r="CQ789" s="54"/>
      <c r="CR789" s="54"/>
      <c r="CS789" s="54"/>
      <c r="CT789" s="54"/>
      <c r="CU789" s="54"/>
      <c r="CV789" s="54"/>
      <c r="CW789" s="54"/>
      <c r="CX789" s="54"/>
      <c r="CY789" s="54"/>
      <c r="CZ789" s="54"/>
      <c r="DA789" s="54"/>
      <c r="DB789" s="54"/>
      <c r="DC789" s="54"/>
      <c r="DD789" s="54"/>
      <c r="DE789" s="54"/>
      <c r="DF789" s="54"/>
      <c r="DG789" s="54"/>
      <c r="DH789" s="54"/>
      <c r="DI789" s="54"/>
      <c r="DJ789" s="54"/>
      <c r="DK789" s="54"/>
      <c r="DL789" s="54"/>
      <c r="DM789" s="54"/>
      <c r="DN789" s="54"/>
      <c r="DO789" s="54"/>
      <c r="DP789" s="54"/>
      <c r="DQ789" s="54"/>
      <c r="DR789" s="54"/>
      <c r="DS789" s="54"/>
      <c r="DT789" s="54"/>
      <c r="DU789" s="54"/>
      <c r="DV789" s="54"/>
      <c r="DW789" s="54"/>
      <c r="DX789" s="54"/>
      <c r="DY789" s="54"/>
      <c r="DZ789" s="54"/>
      <c r="EA789" s="54"/>
      <c r="EB789" s="54"/>
      <c r="EC789" s="54"/>
      <c r="ED789" s="54"/>
      <c r="EE789" s="54"/>
      <c r="EF789" s="54"/>
      <c r="EG789" s="54"/>
      <c r="EH789" s="54"/>
      <c r="EI789" s="54"/>
      <c r="EJ789" s="54"/>
      <c r="EK789" s="54"/>
      <c r="EL789" s="54"/>
      <c r="EM789" s="54"/>
      <c r="EN789" s="54"/>
      <c r="EO789" s="54"/>
      <c r="EP789" s="54"/>
      <c r="EQ789" s="54"/>
      <c r="ER789" s="54"/>
      <c r="ES789" s="54"/>
      <c r="ET789" s="54"/>
      <c r="EU789" s="54"/>
      <c r="EV789" s="54"/>
      <c r="EW789" s="54"/>
      <c r="EX789" s="54"/>
      <c r="EY789" s="54"/>
      <c r="EZ789" s="54"/>
      <c r="FA789" s="54"/>
      <c r="FB789" s="54"/>
      <c r="FC789" s="54"/>
      <c r="FD789" s="54"/>
      <c r="FE789" s="54"/>
      <c r="FF789" s="54"/>
      <c r="FG789" s="54"/>
      <c r="FH789" s="54"/>
      <c r="FI789" s="54"/>
      <c r="FJ789" s="54"/>
      <c r="FK789" s="54"/>
      <c r="FL789" s="54"/>
      <c r="FM789" s="54"/>
      <c r="FN789" s="54"/>
      <c r="FO789" s="54"/>
      <c r="FP789" s="54"/>
      <c r="FQ789" s="54"/>
      <c r="FR789" s="54"/>
      <c r="FS789" s="54"/>
      <c r="FT789" s="54"/>
      <c r="FU789" s="54"/>
      <c r="FV789" s="54"/>
      <c r="FW789" s="54"/>
      <c r="FX789" s="54"/>
      <c r="FY789" s="54"/>
      <c r="FZ789" s="54"/>
      <c r="GA789" s="54"/>
      <c r="GB789" s="54"/>
      <c r="GC789" s="54"/>
      <c r="GD789" s="54"/>
      <c r="GE789" s="54"/>
      <c r="GF789" s="54"/>
      <c r="GG789" s="54"/>
      <c r="GH789" s="54"/>
      <c r="GI789" s="54"/>
      <c r="GJ789" s="54"/>
      <c r="GK789" s="54"/>
      <c r="GL789" s="54"/>
      <c r="GM789" s="54"/>
      <c r="GN789" s="54"/>
      <c r="GO789" s="54"/>
      <c r="GP789" s="54"/>
      <c r="GQ789" s="54"/>
      <c r="GR789" s="54"/>
      <c r="GS789" s="54"/>
      <c r="GT789" s="54"/>
      <c r="GU789" s="54"/>
      <c r="GV789" s="54"/>
      <c r="GW789" s="54"/>
      <c r="GX789" s="54"/>
      <c r="GY789" s="54"/>
      <c r="GZ789" s="54"/>
      <c r="HA789" s="54"/>
      <c r="HB789" s="54"/>
      <c r="HC789" s="54"/>
      <c r="HD789" s="54"/>
      <c r="HE789" s="54"/>
      <c r="HF789" s="54"/>
      <c r="HG789" s="54"/>
      <c r="HH789" s="54"/>
      <c r="HI789" s="54"/>
      <c r="HJ789" s="54"/>
      <c r="HK789" s="54"/>
      <c r="HL789" s="54"/>
      <c r="HM789" s="54"/>
      <c r="HN789" s="54"/>
      <c r="HO789" s="54"/>
      <c r="HP789" s="54"/>
      <c r="HQ789" s="54"/>
      <c r="HR789" s="54"/>
      <c r="HS789" s="54"/>
      <c r="HT789" s="54"/>
      <c r="HU789" s="54"/>
      <c r="HV789" s="54"/>
      <c r="HW789" s="54"/>
      <c r="HX789" s="54"/>
      <c r="HY789" s="54"/>
      <c r="HZ789" s="54"/>
      <c r="IA789" s="54"/>
      <c r="IB789" s="54"/>
      <c r="IC789" s="54"/>
      <c r="ID789" s="54"/>
      <c r="IE789" s="54"/>
      <c r="IF789" s="54"/>
      <c r="IG789" s="54"/>
      <c r="IH789" s="54"/>
      <c r="II789" s="54"/>
      <c r="IJ789" s="54"/>
      <c r="IK789" s="54"/>
      <c r="IL789" s="54"/>
      <c r="IM789" s="54"/>
      <c r="IN789" s="54"/>
      <c r="IO789" s="54"/>
      <c r="IP789" s="54"/>
      <c r="IQ789" s="54"/>
      <c r="IR789" s="54"/>
      <c r="IS789" s="54"/>
      <c r="IT789" s="54"/>
      <c r="IU789" s="54"/>
      <c r="IV789" s="54"/>
      <c r="IW789" s="54"/>
    </row>
    <row r="790" spans="1:257" s="36" customFormat="1">
      <c r="A790" s="62" t="s">
        <v>53</v>
      </c>
      <c r="B790" s="62"/>
      <c r="C790" s="44"/>
      <c r="D790" s="51"/>
      <c r="E790" s="51"/>
      <c r="F790" s="51"/>
      <c r="G790" s="51"/>
      <c r="H790" s="51"/>
      <c r="I790" s="51"/>
      <c r="L790" s="48"/>
    </row>
    <row r="791" spans="1:257" s="36" customFormat="1">
      <c r="A791" s="63" t="s">
        <v>417</v>
      </c>
      <c r="B791" s="63" t="s">
        <v>417</v>
      </c>
      <c r="C791" s="47" t="s">
        <v>360</v>
      </c>
      <c r="D791" s="38">
        <v>200</v>
      </c>
      <c r="E791" s="38"/>
      <c r="F791" s="38">
        <f>SUM(D791:E791)</f>
        <v>200</v>
      </c>
      <c r="G791" s="38"/>
      <c r="H791" s="38">
        <v>250</v>
      </c>
      <c r="I791" s="46" t="s">
        <v>395</v>
      </c>
      <c r="J791" s="36" t="s">
        <v>678</v>
      </c>
      <c r="L791" s="48"/>
    </row>
    <row r="792" spans="1:257" s="36" customFormat="1">
      <c r="A792" s="63" t="s">
        <v>400</v>
      </c>
      <c r="B792" s="63" t="s">
        <v>400</v>
      </c>
      <c r="C792" s="47" t="s">
        <v>138</v>
      </c>
      <c r="D792" s="38">
        <v>54</v>
      </c>
      <c r="E792" s="38"/>
      <c r="F792" s="38">
        <f t="shared" ref="F792:F833" si="140">SUM(D792:E792)</f>
        <v>54</v>
      </c>
      <c r="G792" s="38"/>
      <c r="H792" s="38">
        <v>68</v>
      </c>
      <c r="I792" s="46" t="s">
        <v>395</v>
      </c>
      <c r="L792" s="48"/>
    </row>
    <row r="793" spans="1:257" s="36" customFormat="1">
      <c r="A793" s="63" t="s">
        <v>252</v>
      </c>
      <c r="B793" s="63" t="s">
        <v>252</v>
      </c>
      <c r="C793" s="47" t="s">
        <v>434</v>
      </c>
      <c r="D793" s="38">
        <v>4760</v>
      </c>
      <c r="E793" s="38"/>
      <c r="F793" s="38">
        <f t="shared" si="140"/>
        <v>4760</v>
      </c>
      <c r="G793" s="38">
        <v>4759</v>
      </c>
      <c r="H793" s="38">
        <v>5083</v>
      </c>
      <c r="I793" s="46" t="s">
        <v>395</v>
      </c>
      <c r="L793" s="48"/>
    </row>
    <row r="794" spans="1:257" s="36" customFormat="1">
      <c r="A794" s="63" t="s">
        <v>549</v>
      </c>
      <c r="B794" s="63"/>
      <c r="C794" s="47" t="s">
        <v>550</v>
      </c>
      <c r="D794" s="38">
        <v>690</v>
      </c>
      <c r="E794" s="38"/>
      <c r="F794" s="38">
        <f t="shared" si="140"/>
        <v>690</v>
      </c>
      <c r="G794" s="38">
        <v>732</v>
      </c>
      <c r="H794" s="38">
        <v>0</v>
      </c>
      <c r="I794" s="46" t="s">
        <v>395</v>
      </c>
      <c r="J794" s="36" t="s">
        <v>566</v>
      </c>
      <c r="L794" s="48"/>
    </row>
    <row r="795" spans="1:257" s="36" customFormat="1">
      <c r="A795" s="63" t="s">
        <v>549</v>
      </c>
      <c r="B795" s="63"/>
      <c r="C795" s="47" t="s">
        <v>679</v>
      </c>
      <c r="D795" s="38"/>
      <c r="E795" s="38"/>
      <c r="F795" s="38"/>
      <c r="G795" s="38"/>
      <c r="H795" s="38">
        <v>1896</v>
      </c>
      <c r="I795" s="46"/>
      <c r="L795" s="48"/>
    </row>
    <row r="796" spans="1:257" s="36" customFormat="1">
      <c r="A796" s="63" t="s">
        <v>252</v>
      </c>
      <c r="B796" s="63"/>
      <c r="C796" s="47" t="s">
        <v>160</v>
      </c>
      <c r="D796" s="38">
        <v>120</v>
      </c>
      <c r="E796" s="38"/>
      <c r="F796" s="38">
        <f t="shared" si="140"/>
        <v>120</v>
      </c>
      <c r="G796" s="38">
        <v>120</v>
      </c>
      <c r="H796" s="38">
        <v>120</v>
      </c>
      <c r="I796" s="46" t="s">
        <v>395</v>
      </c>
      <c r="J796" s="36" t="s">
        <v>177</v>
      </c>
      <c r="L796" s="48"/>
    </row>
    <row r="797" spans="1:257" s="36" customFormat="1">
      <c r="A797" s="63" t="s">
        <v>252</v>
      </c>
      <c r="B797" s="63"/>
      <c r="C797" s="47" t="s">
        <v>392</v>
      </c>
      <c r="D797" s="38">
        <v>334</v>
      </c>
      <c r="E797" s="38"/>
      <c r="F797" s="38">
        <f t="shared" si="140"/>
        <v>334</v>
      </c>
      <c r="G797" s="38">
        <v>334</v>
      </c>
      <c r="H797" s="38">
        <v>347</v>
      </c>
      <c r="I797" s="46" t="s">
        <v>395</v>
      </c>
      <c r="L797" s="48"/>
    </row>
    <row r="798" spans="1:257" s="36" customFormat="1">
      <c r="A798" s="63" t="s">
        <v>469</v>
      </c>
      <c r="B798" s="63" t="s">
        <v>469</v>
      </c>
      <c r="C798" s="47" t="s">
        <v>470</v>
      </c>
      <c r="D798" s="38">
        <v>0</v>
      </c>
      <c r="E798" s="38">
        <v>450</v>
      </c>
      <c r="F798" s="38">
        <f t="shared" si="140"/>
        <v>450</v>
      </c>
      <c r="G798" s="38">
        <v>450</v>
      </c>
      <c r="H798" s="38">
        <v>0</v>
      </c>
      <c r="I798" s="46" t="s">
        <v>395</v>
      </c>
      <c r="L798" s="48"/>
    </row>
    <row r="799" spans="1:257" s="36" customFormat="1">
      <c r="A799" s="63" t="s">
        <v>325</v>
      </c>
      <c r="B799" s="63" t="s">
        <v>325</v>
      </c>
      <c r="C799" s="47" t="s">
        <v>381</v>
      </c>
      <c r="D799" s="38">
        <v>260</v>
      </c>
      <c r="E799" s="38"/>
      <c r="F799" s="38">
        <f t="shared" si="140"/>
        <v>260</v>
      </c>
      <c r="G799" s="38">
        <v>259</v>
      </c>
      <c r="H799" s="38">
        <v>260</v>
      </c>
      <c r="I799" s="46" t="s">
        <v>395</v>
      </c>
      <c r="J799" s="36" t="s">
        <v>573</v>
      </c>
      <c r="L799" s="48"/>
    </row>
    <row r="800" spans="1:257" s="36" customFormat="1">
      <c r="A800" s="63" t="s">
        <v>428</v>
      </c>
      <c r="B800" s="63" t="s">
        <v>428</v>
      </c>
      <c r="C800" s="47" t="s">
        <v>167</v>
      </c>
      <c r="D800" s="38">
        <v>40</v>
      </c>
      <c r="E800" s="38"/>
      <c r="F800" s="38">
        <f t="shared" si="140"/>
        <v>40</v>
      </c>
      <c r="G800" s="38"/>
      <c r="H800" s="38">
        <v>40</v>
      </c>
      <c r="I800" s="46" t="s">
        <v>395</v>
      </c>
      <c r="L800" s="48"/>
    </row>
    <row r="801" spans="1:12" s="36" customFormat="1">
      <c r="A801" s="63" t="s">
        <v>427</v>
      </c>
      <c r="B801" s="63" t="s">
        <v>427</v>
      </c>
      <c r="C801" s="47" t="s">
        <v>192</v>
      </c>
      <c r="D801" s="38">
        <v>20</v>
      </c>
      <c r="E801" s="38"/>
      <c r="F801" s="38">
        <f t="shared" si="140"/>
        <v>20</v>
      </c>
      <c r="G801" s="38"/>
      <c r="H801" s="38">
        <v>20</v>
      </c>
      <c r="I801" s="46" t="s">
        <v>395</v>
      </c>
      <c r="L801" s="48"/>
    </row>
    <row r="802" spans="1:12" s="36" customFormat="1">
      <c r="A802" s="63" t="s">
        <v>402</v>
      </c>
      <c r="B802" s="63" t="s">
        <v>402</v>
      </c>
      <c r="C802" s="47" t="s">
        <v>85</v>
      </c>
      <c r="D802" s="38">
        <v>20</v>
      </c>
      <c r="E802" s="38"/>
      <c r="F802" s="38">
        <f t="shared" si="140"/>
        <v>20</v>
      </c>
      <c r="G802" s="38"/>
      <c r="H802" s="38">
        <v>50</v>
      </c>
      <c r="I802" s="46" t="s">
        <v>395</v>
      </c>
      <c r="L802" s="48"/>
    </row>
    <row r="803" spans="1:12" s="36" customFormat="1">
      <c r="A803" s="63" t="s">
        <v>402</v>
      </c>
      <c r="B803" s="63"/>
      <c r="C803" s="47" t="s">
        <v>645</v>
      </c>
      <c r="D803" s="38"/>
      <c r="E803" s="38">
        <v>516</v>
      </c>
      <c r="F803" s="38">
        <f t="shared" si="140"/>
        <v>516</v>
      </c>
      <c r="G803" s="38">
        <v>600</v>
      </c>
      <c r="H803" s="38">
        <v>600</v>
      </c>
      <c r="I803" s="46" t="s">
        <v>395</v>
      </c>
      <c r="L803" s="48"/>
    </row>
    <row r="804" spans="1:12" s="36" customFormat="1">
      <c r="A804" s="63" t="s">
        <v>402</v>
      </c>
      <c r="B804" s="63"/>
      <c r="C804" s="47" t="s">
        <v>178</v>
      </c>
      <c r="D804" s="38">
        <v>300</v>
      </c>
      <c r="E804" s="38"/>
      <c r="F804" s="38">
        <f t="shared" si="140"/>
        <v>300</v>
      </c>
      <c r="G804" s="38">
        <v>298</v>
      </c>
      <c r="H804" s="38">
        <v>300</v>
      </c>
      <c r="I804" s="46" t="s">
        <v>395</v>
      </c>
      <c r="J804" s="36" t="s">
        <v>574</v>
      </c>
      <c r="L804" s="48"/>
    </row>
    <row r="805" spans="1:12" s="36" customFormat="1">
      <c r="A805" s="63" t="s">
        <v>253</v>
      </c>
      <c r="B805" s="63" t="s">
        <v>253</v>
      </c>
      <c r="C805" s="47" t="s">
        <v>98</v>
      </c>
      <c r="D805" s="38">
        <v>1220</v>
      </c>
      <c r="E805" s="38">
        <v>160</v>
      </c>
      <c r="F805" s="38">
        <f t="shared" si="140"/>
        <v>1380</v>
      </c>
      <c r="G805" s="38">
        <v>1367</v>
      </c>
      <c r="H805" s="38">
        <v>1520</v>
      </c>
      <c r="I805" s="46" t="s">
        <v>395</v>
      </c>
      <c r="J805" s="46"/>
      <c r="L805" s="48"/>
    </row>
    <row r="806" spans="1:12" s="36" customFormat="1">
      <c r="A806" s="63" t="s">
        <v>254</v>
      </c>
      <c r="B806" s="63"/>
      <c r="C806" s="47" t="s">
        <v>169</v>
      </c>
      <c r="D806" s="38">
        <v>61</v>
      </c>
      <c r="E806" s="38"/>
      <c r="F806" s="38">
        <f t="shared" si="140"/>
        <v>61</v>
      </c>
      <c r="G806" s="38">
        <v>1</v>
      </c>
      <c r="H806" s="38">
        <v>0</v>
      </c>
      <c r="I806" s="46" t="s">
        <v>395</v>
      </c>
      <c r="J806" s="46"/>
      <c r="K806" s="36" t="s">
        <v>575</v>
      </c>
      <c r="L806" s="48"/>
    </row>
    <row r="807" spans="1:12" s="36" customFormat="1">
      <c r="A807" s="63" t="s">
        <v>324</v>
      </c>
      <c r="B807" s="63"/>
      <c r="C807" s="47" t="s">
        <v>172</v>
      </c>
      <c r="D807" s="38">
        <v>60</v>
      </c>
      <c r="E807" s="38"/>
      <c r="F807" s="38">
        <f t="shared" si="140"/>
        <v>60</v>
      </c>
      <c r="G807" s="38">
        <v>29</v>
      </c>
      <c r="H807" s="38">
        <v>60</v>
      </c>
      <c r="I807" s="46" t="s">
        <v>395</v>
      </c>
      <c r="J807" s="46"/>
      <c r="L807" s="48"/>
    </row>
    <row r="808" spans="1:12" s="36" customFormat="1">
      <c r="A808" s="63" t="s">
        <v>266</v>
      </c>
      <c r="B808" s="63" t="s">
        <v>265</v>
      </c>
      <c r="C808" s="47" t="s">
        <v>483</v>
      </c>
      <c r="D808" s="38">
        <v>150</v>
      </c>
      <c r="E808" s="38"/>
      <c r="F808" s="38">
        <f t="shared" si="140"/>
        <v>150</v>
      </c>
      <c r="G808" s="38">
        <v>78</v>
      </c>
      <c r="H808" s="38">
        <v>150</v>
      </c>
      <c r="I808" s="46" t="s">
        <v>395</v>
      </c>
      <c r="J808" s="36" t="s">
        <v>484</v>
      </c>
      <c r="L808" s="48"/>
    </row>
    <row r="809" spans="1:12" s="36" customFormat="1">
      <c r="A809" s="63" t="s">
        <v>407</v>
      </c>
      <c r="B809" s="63" t="s">
        <v>407</v>
      </c>
      <c r="C809" s="47" t="s">
        <v>58</v>
      </c>
      <c r="D809" s="38">
        <v>50</v>
      </c>
      <c r="E809" s="38"/>
      <c r="F809" s="38">
        <f t="shared" si="140"/>
        <v>50</v>
      </c>
      <c r="G809" s="38">
        <v>9</v>
      </c>
      <c r="H809" s="38">
        <v>50</v>
      </c>
      <c r="I809" s="46" t="s">
        <v>395</v>
      </c>
      <c r="L809" s="48"/>
    </row>
    <row r="810" spans="1:12" s="36" customFormat="1">
      <c r="A810" s="63" t="s">
        <v>407</v>
      </c>
      <c r="B810" s="63"/>
      <c r="C810" s="47" t="s">
        <v>170</v>
      </c>
      <c r="D810" s="38">
        <v>60</v>
      </c>
      <c r="E810" s="38"/>
      <c r="F810" s="38">
        <f t="shared" si="140"/>
        <v>60</v>
      </c>
      <c r="G810" s="38">
        <v>40</v>
      </c>
      <c r="H810" s="38">
        <v>60</v>
      </c>
      <c r="I810" s="46" t="s">
        <v>395</v>
      </c>
      <c r="L810" s="48"/>
    </row>
    <row r="811" spans="1:12" s="36" customFormat="1">
      <c r="A811" s="63" t="s">
        <v>407</v>
      </c>
      <c r="B811" s="63"/>
      <c r="C811" s="47" t="s">
        <v>90</v>
      </c>
      <c r="D811" s="38">
        <v>100</v>
      </c>
      <c r="E811" s="38"/>
      <c r="F811" s="38">
        <f t="shared" si="140"/>
        <v>100</v>
      </c>
      <c r="G811" s="38">
        <v>82</v>
      </c>
      <c r="H811" s="38">
        <v>100</v>
      </c>
      <c r="I811" s="46" t="s">
        <v>395</v>
      </c>
      <c r="L811" s="48"/>
    </row>
    <row r="812" spans="1:12" s="36" customFormat="1">
      <c r="A812" s="63" t="s">
        <v>407</v>
      </c>
      <c r="B812" s="63"/>
      <c r="C812" s="47" t="s">
        <v>67</v>
      </c>
      <c r="D812" s="38">
        <v>250</v>
      </c>
      <c r="E812" s="38"/>
      <c r="F812" s="38">
        <f t="shared" si="140"/>
        <v>250</v>
      </c>
      <c r="G812" s="38">
        <v>27</v>
      </c>
      <c r="H812" s="38">
        <v>250</v>
      </c>
      <c r="I812" s="46" t="s">
        <v>395</v>
      </c>
      <c r="J812" s="36" t="s">
        <v>486</v>
      </c>
      <c r="L812" s="48"/>
    </row>
    <row r="813" spans="1:12" s="36" customFormat="1">
      <c r="A813" s="63" t="s">
        <v>407</v>
      </c>
      <c r="B813" s="63"/>
      <c r="C813" s="47" t="s">
        <v>67</v>
      </c>
      <c r="D813" s="38">
        <v>200</v>
      </c>
      <c r="E813" s="38"/>
      <c r="F813" s="38">
        <f t="shared" si="140"/>
        <v>200</v>
      </c>
      <c r="G813" s="38">
        <v>43</v>
      </c>
      <c r="H813" s="38">
        <v>200</v>
      </c>
      <c r="I813" s="46" t="s">
        <v>395</v>
      </c>
      <c r="J813" s="36" t="s">
        <v>591</v>
      </c>
      <c r="L813" s="48"/>
    </row>
    <row r="814" spans="1:12" s="36" customFormat="1">
      <c r="A814" s="63" t="s">
        <v>407</v>
      </c>
      <c r="B814" s="63"/>
      <c r="C814" s="47" t="s">
        <v>143</v>
      </c>
      <c r="D814" s="38">
        <v>200</v>
      </c>
      <c r="E814" s="38"/>
      <c r="F814" s="38">
        <f t="shared" si="140"/>
        <v>200</v>
      </c>
      <c r="G814" s="38">
        <v>25</v>
      </c>
      <c r="H814" s="38">
        <v>200</v>
      </c>
      <c r="I814" s="46" t="s">
        <v>395</v>
      </c>
      <c r="L814" s="48"/>
    </row>
    <row r="815" spans="1:12" s="36" customFormat="1">
      <c r="A815" s="63" t="s">
        <v>264</v>
      </c>
      <c r="B815" s="63" t="s">
        <v>264</v>
      </c>
      <c r="C815" s="47" t="s">
        <v>326</v>
      </c>
      <c r="D815" s="38">
        <v>150</v>
      </c>
      <c r="E815" s="38"/>
      <c r="F815" s="38">
        <f t="shared" si="140"/>
        <v>150</v>
      </c>
      <c r="G815" s="38">
        <v>35</v>
      </c>
      <c r="H815" s="38">
        <v>100</v>
      </c>
      <c r="I815" s="46" t="s">
        <v>395</v>
      </c>
      <c r="L815" s="48"/>
    </row>
    <row r="816" spans="1:12" s="36" customFormat="1">
      <c r="A816" s="63" t="s">
        <v>264</v>
      </c>
      <c r="B816" s="63"/>
      <c r="C816" s="47" t="s">
        <v>452</v>
      </c>
      <c r="D816" s="38">
        <v>20</v>
      </c>
      <c r="E816" s="38"/>
      <c r="F816" s="38">
        <f t="shared" si="140"/>
        <v>20</v>
      </c>
      <c r="G816" s="38">
        <v>11</v>
      </c>
      <c r="H816" s="38">
        <v>20</v>
      </c>
      <c r="I816" s="46" t="s">
        <v>395</v>
      </c>
      <c r="L816" s="48"/>
    </row>
    <row r="817" spans="1:12" s="36" customFormat="1">
      <c r="A817" s="63" t="s">
        <v>255</v>
      </c>
      <c r="B817" s="63" t="s">
        <v>255</v>
      </c>
      <c r="C817" s="47" t="s">
        <v>81</v>
      </c>
      <c r="D817" s="38">
        <v>150</v>
      </c>
      <c r="E817" s="38"/>
      <c r="F817" s="38">
        <f t="shared" si="140"/>
        <v>150</v>
      </c>
      <c r="G817" s="38">
        <v>117</v>
      </c>
      <c r="H817" s="38">
        <v>150</v>
      </c>
      <c r="I817" s="46" t="s">
        <v>395</v>
      </c>
      <c r="L817" s="48"/>
    </row>
    <row r="818" spans="1:12" s="36" customFormat="1">
      <c r="A818" s="63" t="s">
        <v>259</v>
      </c>
      <c r="B818" s="63" t="s">
        <v>259</v>
      </c>
      <c r="C818" s="47" t="s">
        <v>95</v>
      </c>
      <c r="D818" s="38">
        <v>150</v>
      </c>
      <c r="E818" s="38"/>
      <c r="F818" s="38">
        <f t="shared" si="140"/>
        <v>150</v>
      </c>
      <c r="G818" s="38">
        <v>252</v>
      </c>
      <c r="H818" s="38">
        <v>280</v>
      </c>
      <c r="I818" s="46" t="s">
        <v>395</v>
      </c>
      <c r="L818" s="48"/>
    </row>
    <row r="819" spans="1:12" s="36" customFormat="1" ht="12.75" customHeight="1">
      <c r="A819" s="63" t="s">
        <v>259</v>
      </c>
      <c r="B819" s="63"/>
      <c r="C819" s="47" t="s">
        <v>59</v>
      </c>
      <c r="D819" s="38">
        <v>800</v>
      </c>
      <c r="E819" s="38"/>
      <c r="F819" s="38">
        <f t="shared" si="140"/>
        <v>800</v>
      </c>
      <c r="G819" s="38">
        <v>578</v>
      </c>
      <c r="H819" s="38">
        <v>650</v>
      </c>
      <c r="I819" s="46" t="s">
        <v>395</v>
      </c>
      <c r="L819" s="48"/>
    </row>
    <row r="820" spans="1:12" s="36" customFormat="1">
      <c r="A820" s="63" t="s">
        <v>259</v>
      </c>
      <c r="B820" s="63"/>
      <c r="C820" s="47" t="s">
        <v>125</v>
      </c>
      <c r="D820" s="38">
        <v>10</v>
      </c>
      <c r="E820" s="38"/>
      <c r="F820" s="38">
        <f t="shared" si="140"/>
        <v>10</v>
      </c>
      <c r="G820" s="38">
        <v>4</v>
      </c>
      <c r="H820" s="38">
        <v>20</v>
      </c>
      <c r="I820" s="46" t="s">
        <v>395</v>
      </c>
      <c r="L820" s="48"/>
    </row>
    <row r="821" spans="1:12" s="36" customFormat="1">
      <c r="A821" s="63" t="s">
        <v>403</v>
      </c>
      <c r="B821" s="63" t="s">
        <v>403</v>
      </c>
      <c r="C821" s="47" t="s">
        <v>89</v>
      </c>
      <c r="D821" s="38">
        <v>20</v>
      </c>
      <c r="E821" s="38"/>
      <c r="F821" s="38">
        <f t="shared" si="140"/>
        <v>20</v>
      </c>
      <c r="G821" s="38"/>
      <c r="H821" s="38">
        <v>20</v>
      </c>
      <c r="I821" s="46" t="s">
        <v>395</v>
      </c>
      <c r="L821" s="48"/>
    </row>
    <row r="822" spans="1:12" s="36" customFormat="1">
      <c r="A822" s="63" t="s">
        <v>263</v>
      </c>
      <c r="B822" s="63" t="s">
        <v>263</v>
      </c>
      <c r="C822" s="47" t="s">
        <v>126</v>
      </c>
      <c r="D822" s="38">
        <v>200</v>
      </c>
      <c r="E822" s="38"/>
      <c r="F822" s="38">
        <f t="shared" si="140"/>
        <v>200</v>
      </c>
      <c r="G822" s="38">
        <v>190</v>
      </c>
      <c r="H822" s="38">
        <v>200</v>
      </c>
      <c r="I822" s="46" t="s">
        <v>395</v>
      </c>
      <c r="L822" s="48"/>
    </row>
    <row r="823" spans="1:12" s="36" customFormat="1">
      <c r="A823" s="63" t="s">
        <v>260</v>
      </c>
      <c r="B823" s="63" t="s">
        <v>260</v>
      </c>
      <c r="C823" s="47" t="s">
        <v>127</v>
      </c>
      <c r="D823" s="38">
        <v>5</v>
      </c>
      <c r="E823" s="38"/>
      <c r="F823" s="38">
        <f t="shared" si="140"/>
        <v>5</v>
      </c>
      <c r="G823" s="38"/>
      <c r="H823" s="38">
        <v>0</v>
      </c>
      <c r="I823" s="46" t="s">
        <v>395</v>
      </c>
      <c r="L823" s="48"/>
    </row>
    <row r="824" spans="1:12" s="36" customFormat="1">
      <c r="A824" s="63" t="s">
        <v>260</v>
      </c>
      <c r="B824" s="63"/>
      <c r="C824" s="47" t="s">
        <v>230</v>
      </c>
      <c r="D824" s="38">
        <v>10</v>
      </c>
      <c r="E824" s="38"/>
      <c r="F824" s="38">
        <f t="shared" si="140"/>
        <v>10</v>
      </c>
      <c r="G824" s="38"/>
      <c r="H824" s="38">
        <v>10</v>
      </c>
      <c r="I824" s="46" t="s">
        <v>395</v>
      </c>
      <c r="L824" s="48"/>
    </row>
    <row r="825" spans="1:12" s="36" customFormat="1">
      <c r="A825" s="63" t="s">
        <v>260</v>
      </c>
      <c r="B825" s="63"/>
      <c r="C825" s="47" t="s">
        <v>117</v>
      </c>
      <c r="D825" s="38">
        <v>20</v>
      </c>
      <c r="E825" s="38"/>
      <c r="F825" s="38">
        <f t="shared" si="140"/>
        <v>20</v>
      </c>
      <c r="G825" s="38">
        <v>1</v>
      </c>
      <c r="H825" s="38">
        <v>0</v>
      </c>
      <c r="I825" s="46" t="s">
        <v>395</v>
      </c>
      <c r="L825" s="48"/>
    </row>
    <row r="826" spans="1:12" s="36" customFormat="1">
      <c r="A826" s="63" t="s">
        <v>260</v>
      </c>
      <c r="B826" s="63"/>
      <c r="C826" s="47" t="s">
        <v>485</v>
      </c>
      <c r="D826" s="38">
        <v>100</v>
      </c>
      <c r="E826" s="38"/>
      <c r="F826" s="38">
        <f t="shared" si="140"/>
        <v>100</v>
      </c>
      <c r="G826" s="38"/>
      <c r="H826" s="38">
        <v>0</v>
      </c>
      <c r="I826" s="46" t="s">
        <v>395</v>
      </c>
      <c r="L826" s="48"/>
    </row>
    <row r="827" spans="1:12" s="36" customFormat="1">
      <c r="A827" s="63" t="s">
        <v>260</v>
      </c>
      <c r="B827" s="63"/>
      <c r="C827" s="47" t="s">
        <v>223</v>
      </c>
      <c r="D827" s="38">
        <v>120</v>
      </c>
      <c r="E827" s="38"/>
      <c r="F827" s="38">
        <f t="shared" si="140"/>
        <v>120</v>
      </c>
      <c r="G827" s="38">
        <v>89</v>
      </c>
      <c r="H827" s="38">
        <v>120</v>
      </c>
      <c r="I827" s="46" t="s">
        <v>395</v>
      </c>
      <c r="L827" s="48"/>
    </row>
    <row r="828" spans="1:12" s="36" customFormat="1">
      <c r="A828" s="63" t="s">
        <v>260</v>
      </c>
      <c r="B828" s="63"/>
      <c r="C828" s="47" t="s">
        <v>187</v>
      </c>
      <c r="D828" s="38">
        <v>150</v>
      </c>
      <c r="E828" s="38"/>
      <c r="F828" s="38">
        <f t="shared" si="140"/>
        <v>150</v>
      </c>
      <c r="G828" s="38">
        <v>12</v>
      </c>
      <c r="H828" s="38">
        <v>20</v>
      </c>
      <c r="I828" s="46" t="s">
        <v>395</v>
      </c>
      <c r="L828" s="48"/>
    </row>
    <row r="829" spans="1:12" s="36" customFormat="1">
      <c r="A829" s="63" t="s">
        <v>260</v>
      </c>
      <c r="B829" s="63"/>
      <c r="C829" s="47" t="s">
        <v>331</v>
      </c>
      <c r="D829" s="38">
        <v>20</v>
      </c>
      <c r="E829" s="38"/>
      <c r="F829" s="38">
        <f t="shared" si="140"/>
        <v>20</v>
      </c>
      <c r="G829" s="38"/>
      <c r="H829" s="38">
        <v>30</v>
      </c>
      <c r="I829" s="46" t="s">
        <v>395</v>
      </c>
      <c r="L829" s="48"/>
    </row>
    <row r="830" spans="1:12" s="36" customFormat="1">
      <c r="A830" s="63" t="s">
        <v>260</v>
      </c>
      <c r="B830" s="63"/>
      <c r="C830" s="47" t="s">
        <v>118</v>
      </c>
      <c r="D830" s="38">
        <v>80</v>
      </c>
      <c r="E830" s="38"/>
      <c r="F830" s="38">
        <f t="shared" si="140"/>
        <v>80</v>
      </c>
      <c r="G830" s="38">
        <v>52</v>
      </c>
      <c r="H830" s="38">
        <v>50</v>
      </c>
      <c r="I830" s="46" t="s">
        <v>395</v>
      </c>
      <c r="L830" s="48"/>
    </row>
    <row r="831" spans="1:12" s="36" customFormat="1">
      <c r="A831" s="63" t="s">
        <v>260</v>
      </c>
      <c r="B831" s="63"/>
      <c r="C831" s="47" t="s">
        <v>171</v>
      </c>
      <c r="D831" s="38">
        <v>20</v>
      </c>
      <c r="E831" s="38"/>
      <c r="F831" s="38">
        <f t="shared" si="140"/>
        <v>20</v>
      </c>
      <c r="G831" s="38"/>
      <c r="H831" s="38">
        <v>20</v>
      </c>
      <c r="I831" s="46" t="s">
        <v>395</v>
      </c>
      <c r="L831" s="48"/>
    </row>
    <row r="832" spans="1:12" s="36" customFormat="1">
      <c r="A832" s="63" t="s">
        <v>256</v>
      </c>
      <c r="B832" s="63" t="s">
        <v>256</v>
      </c>
      <c r="C832" s="47" t="s">
        <v>191</v>
      </c>
      <c r="D832" s="38">
        <v>100</v>
      </c>
      <c r="E832" s="38"/>
      <c r="F832" s="38">
        <f t="shared" si="140"/>
        <v>100</v>
      </c>
      <c r="G832" s="38">
        <v>30</v>
      </c>
      <c r="H832" s="38">
        <v>100</v>
      </c>
      <c r="I832" s="46" t="s">
        <v>395</v>
      </c>
      <c r="L832" s="48"/>
    </row>
    <row r="833" spans="1:257" s="36" customFormat="1">
      <c r="A833" s="63" t="s">
        <v>398</v>
      </c>
      <c r="B833" s="63" t="s">
        <v>398</v>
      </c>
      <c r="C833" s="47" t="s">
        <v>56</v>
      </c>
      <c r="D833" s="38">
        <v>819</v>
      </c>
      <c r="E833" s="38"/>
      <c r="F833" s="38">
        <f t="shared" si="140"/>
        <v>819</v>
      </c>
      <c r="G833" s="38">
        <v>369</v>
      </c>
      <c r="H833" s="38">
        <v>729</v>
      </c>
      <c r="I833" s="46" t="s">
        <v>395</v>
      </c>
      <c r="J833" s="46">
        <f>SUM(H808:H831)</f>
        <v>2700</v>
      </c>
      <c r="L833" s="48"/>
    </row>
    <row r="834" spans="1:257" s="44" customFormat="1">
      <c r="A834" s="64"/>
      <c r="B834" s="64"/>
      <c r="C834" s="49" t="s">
        <v>54</v>
      </c>
      <c r="D834" s="50">
        <f t="shared" ref="D834:F834" si="141">SUM(D791:D833)</f>
        <v>12093</v>
      </c>
      <c r="E834" s="50">
        <f t="shared" si="141"/>
        <v>1126</v>
      </c>
      <c r="F834" s="50">
        <f t="shared" si="141"/>
        <v>13219</v>
      </c>
      <c r="G834" s="50">
        <f>SUM(G791:G833)</f>
        <v>10993</v>
      </c>
      <c r="H834" s="50">
        <f>SUM(H791:H833)</f>
        <v>14143</v>
      </c>
      <c r="I834" s="51"/>
      <c r="L834" s="48"/>
    </row>
    <row r="835" spans="1:257" s="44" customFormat="1">
      <c r="A835" s="62"/>
      <c r="B835" s="62"/>
      <c r="D835" s="51"/>
      <c r="E835" s="51"/>
      <c r="F835" s="51"/>
      <c r="G835" s="51"/>
      <c r="H835" s="51"/>
      <c r="I835" s="51"/>
      <c r="L835" s="48"/>
    </row>
    <row r="836" spans="1:257" s="44" customFormat="1">
      <c r="A836" s="62"/>
      <c r="B836" s="62"/>
      <c r="D836" s="51"/>
      <c r="E836" s="51"/>
      <c r="F836" s="51"/>
      <c r="G836" s="51"/>
      <c r="H836" s="51"/>
      <c r="I836" s="51"/>
      <c r="L836" s="48"/>
    </row>
    <row r="837" spans="1:257" s="36" customFormat="1">
      <c r="A837" s="61" t="s">
        <v>490</v>
      </c>
      <c r="B837" s="61"/>
      <c r="C837" s="45"/>
      <c r="D837" s="52"/>
      <c r="E837" s="52"/>
      <c r="F837" s="52"/>
      <c r="G837" s="52"/>
      <c r="H837" s="52"/>
      <c r="I837" s="52"/>
      <c r="L837" s="48"/>
    </row>
    <row r="838" spans="1:257" ht="12.4" customHeight="1">
      <c r="A838" s="54" t="s">
        <v>269</v>
      </c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  <c r="AC838" s="54"/>
      <c r="AD838" s="54"/>
      <c r="AE838" s="54"/>
      <c r="AF838" s="54"/>
      <c r="AG838" s="54"/>
      <c r="AH838" s="54"/>
      <c r="AI838" s="54"/>
      <c r="AJ838" s="54"/>
      <c r="AK838" s="54"/>
      <c r="AL838" s="54"/>
      <c r="AM838" s="54"/>
      <c r="AN838" s="54"/>
      <c r="AO838" s="54"/>
      <c r="AP838" s="54"/>
      <c r="AQ838" s="54"/>
      <c r="AR838" s="54"/>
      <c r="AS838" s="54"/>
      <c r="AT838" s="54"/>
      <c r="AU838" s="54"/>
      <c r="AV838" s="54"/>
      <c r="AW838" s="54"/>
      <c r="AX838" s="54"/>
      <c r="AY838" s="54"/>
      <c r="AZ838" s="54"/>
      <c r="BA838" s="54"/>
      <c r="BB838" s="54"/>
      <c r="BC838" s="54"/>
      <c r="BD838" s="54"/>
      <c r="BE838" s="54"/>
      <c r="BF838" s="54"/>
      <c r="BG838" s="54"/>
      <c r="BH838" s="54"/>
      <c r="BI838" s="54"/>
      <c r="BJ838" s="54"/>
      <c r="BK838" s="54"/>
      <c r="BL838" s="54"/>
      <c r="BM838" s="54"/>
      <c r="BN838" s="54"/>
      <c r="BO838" s="54"/>
      <c r="BP838" s="54"/>
      <c r="BQ838" s="54"/>
      <c r="BR838" s="54"/>
      <c r="BS838" s="54"/>
      <c r="BT838" s="54"/>
      <c r="BU838" s="54"/>
      <c r="BV838" s="54"/>
      <c r="BW838" s="54"/>
      <c r="BX838" s="54"/>
      <c r="BY838" s="54"/>
      <c r="BZ838" s="54"/>
      <c r="CA838" s="54"/>
      <c r="CB838" s="54"/>
      <c r="CC838" s="54"/>
      <c r="CD838" s="54"/>
      <c r="CE838" s="54"/>
      <c r="CF838" s="54"/>
      <c r="CG838" s="54"/>
      <c r="CH838" s="54"/>
      <c r="CI838" s="54"/>
      <c r="CJ838" s="54"/>
      <c r="CK838" s="54"/>
      <c r="CL838" s="54"/>
      <c r="CM838" s="54"/>
      <c r="CN838" s="54"/>
      <c r="CO838" s="54"/>
      <c r="CP838" s="54"/>
      <c r="CQ838" s="54"/>
      <c r="CR838" s="54"/>
      <c r="CS838" s="54"/>
      <c r="CT838" s="54"/>
      <c r="CU838" s="54"/>
      <c r="CV838" s="54"/>
      <c r="CW838" s="54"/>
      <c r="CX838" s="54"/>
      <c r="CY838" s="54"/>
      <c r="CZ838" s="54"/>
      <c r="DA838" s="54"/>
      <c r="DB838" s="54"/>
      <c r="DC838" s="54"/>
      <c r="DD838" s="54"/>
      <c r="DE838" s="54"/>
      <c r="DF838" s="54"/>
      <c r="DG838" s="54"/>
      <c r="DH838" s="54"/>
      <c r="DI838" s="54"/>
      <c r="DJ838" s="54"/>
      <c r="DK838" s="54"/>
      <c r="DL838" s="54"/>
      <c r="DM838" s="54"/>
      <c r="DN838" s="54"/>
      <c r="DO838" s="54"/>
      <c r="DP838" s="54"/>
      <c r="DQ838" s="54"/>
      <c r="DR838" s="54"/>
      <c r="DS838" s="54"/>
      <c r="DT838" s="54"/>
      <c r="DU838" s="54"/>
      <c r="DV838" s="54"/>
      <c r="DW838" s="54"/>
      <c r="DX838" s="54"/>
      <c r="DY838" s="54"/>
      <c r="DZ838" s="54"/>
      <c r="EA838" s="54"/>
      <c r="EB838" s="54"/>
      <c r="EC838" s="54"/>
      <c r="ED838" s="54"/>
      <c r="EE838" s="54"/>
      <c r="EF838" s="54"/>
      <c r="EG838" s="54"/>
      <c r="EH838" s="54"/>
      <c r="EI838" s="54"/>
      <c r="EJ838" s="54"/>
      <c r="EK838" s="54"/>
      <c r="EL838" s="54"/>
      <c r="EM838" s="54"/>
      <c r="EN838" s="54"/>
      <c r="EO838" s="54"/>
      <c r="EP838" s="54"/>
      <c r="EQ838" s="54"/>
      <c r="ER838" s="54"/>
      <c r="ES838" s="54"/>
      <c r="ET838" s="54"/>
      <c r="EU838" s="54"/>
      <c r="EV838" s="54"/>
      <c r="EW838" s="54"/>
      <c r="EX838" s="54"/>
      <c r="EY838" s="54"/>
      <c r="EZ838" s="54"/>
      <c r="FA838" s="54"/>
      <c r="FB838" s="54"/>
      <c r="FC838" s="54"/>
      <c r="FD838" s="54"/>
      <c r="FE838" s="54"/>
      <c r="FF838" s="54"/>
      <c r="FG838" s="54"/>
      <c r="FH838" s="54"/>
      <c r="FI838" s="54"/>
      <c r="FJ838" s="54"/>
      <c r="FK838" s="54"/>
      <c r="FL838" s="54"/>
      <c r="FM838" s="54"/>
      <c r="FN838" s="54"/>
      <c r="FO838" s="54"/>
      <c r="FP838" s="54"/>
      <c r="FQ838" s="54"/>
      <c r="FR838" s="54"/>
      <c r="FS838" s="54"/>
      <c r="FT838" s="54"/>
      <c r="FU838" s="54"/>
      <c r="FV838" s="54"/>
      <c r="FW838" s="54"/>
      <c r="FX838" s="54"/>
      <c r="FY838" s="54"/>
      <c r="FZ838" s="54"/>
      <c r="GA838" s="54"/>
      <c r="GB838" s="54"/>
      <c r="GC838" s="54"/>
      <c r="GD838" s="54"/>
      <c r="GE838" s="54"/>
      <c r="GF838" s="54"/>
      <c r="GG838" s="54"/>
      <c r="GH838" s="54"/>
      <c r="GI838" s="54"/>
      <c r="GJ838" s="54"/>
      <c r="GK838" s="54"/>
      <c r="GL838" s="54"/>
      <c r="GM838" s="54"/>
      <c r="GN838" s="54"/>
      <c r="GO838" s="54"/>
      <c r="GP838" s="54"/>
      <c r="GQ838" s="54"/>
      <c r="GR838" s="54"/>
      <c r="GS838" s="54"/>
      <c r="GT838" s="54"/>
      <c r="GU838" s="54"/>
      <c r="GV838" s="54"/>
      <c r="GW838" s="54"/>
      <c r="GX838" s="54"/>
      <c r="GY838" s="54"/>
      <c r="GZ838" s="54"/>
      <c r="HA838" s="54"/>
      <c r="HB838" s="54"/>
      <c r="HC838" s="54"/>
      <c r="HD838" s="54"/>
      <c r="HE838" s="54"/>
      <c r="HF838" s="54"/>
      <c r="HG838" s="54"/>
      <c r="HH838" s="54"/>
      <c r="HI838" s="54"/>
      <c r="HJ838" s="54"/>
      <c r="HK838" s="54"/>
      <c r="HL838" s="54"/>
      <c r="HM838" s="54"/>
      <c r="HN838" s="54"/>
      <c r="HO838" s="54"/>
      <c r="HP838" s="54"/>
      <c r="HQ838" s="54"/>
      <c r="HR838" s="54"/>
      <c r="HS838" s="54"/>
      <c r="HT838" s="54"/>
      <c r="HU838" s="54"/>
      <c r="HV838" s="54"/>
      <c r="HW838" s="54"/>
      <c r="HX838" s="54"/>
      <c r="HY838" s="54"/>
      <c r="HZ838" s="54"/>
      <c r="IA838" s="54"/>
      <c r="IB838" s="54"/>
      <c r="IC838" s="54"/>
      <c r="ID838" s="54"/>
      <c r="IE838" s="54"/>
      <c r="IF838" s="54"/>
      <c r="IG838" s="54"/>
      <c r="IH838" s="54"/>
      <c r="II838" s="54"/>
      <c r="IJ838" s="54"/>
      <c r="IK838" s="54"/>
      <c r="IL838" s="54"/>
      <c r="IM838" s="54"/>
      <c r="IN838" s="54"/>
      <c r="IO838" s="54"/>
      <c r="IP838" s="54"/>
      <c r="IQ838" s="54"/>
      <c r="IR838" s="54"/>
      <c r="IS838" s="54"/>
      <c r="IT838" s="54"/>
      <c r="IU838" s="54"/>
      <c r="IV838" s="54"/>
      <c r="IW838" s="54"/>
    </row>
    <row r="839" spans="1:257" s="36" customFormat="1">
      <c r="A839" s="62" t="s">
        <v>53</v>
      </c>
      <c r="B839" s="62"/>
      <c r="C839" s="44"/>
      <c r="D839" s="51"/>
      <c r="E839" s="51"/>
      <c r="F839" s="51"/>
      <c r="G839" s="51"/>
      <c r="H839" s="51"/>
      <c r="I839" s="51"/>
      <c r="L839" s="48"/>
    </row>
    <row r="840" spans="1:257" s="36" customFormat="1">
      <c r="A840" s="63" t="s">
        <v>417</v>
      </c>
      <c r="B840" s="63" t="s">
        <v>417</v>
      </c>
      <c r="C840" s="47" t="s">
        <v>466</v>
      </c>
      <c r="D840" s="38">
        <v>0</v>
      </c>
      <c r="E840" s="38">
        <v>0</v>
      </c>
      <c r="F840" s="38">
        <f>SUM(D840:E840)</f>
        <v>0</v>
      </c>
      <c r="G840" s="38">
        <v>0</v>
      </c>
      <c r="H840" s="38">
        <v>0</v>
      </c>
      <c r="I840" s="46" t="s">
        <v>395</v>
      </c>
      <c r="L840" s="48"/>
    </row>
    <row r="841" spans="1:257" s="36" customFormat="1">
      <c r="A841" s="63" t="s">
        <v>400</v>
      </c>
      <c r="B841" s="63" t="s">
        <v>400</v>
      </c>
      <c r="C841" s="47" t="s">
        <v>138</v>
      </c>
      <c r="D841" s="38">
        <v>0</v>
      </c>
      <c r="E841" s="38">
        <v>0</v>
      </c>
      <c r="F841" s="38">
        <f t="shared" ref="F841:F844" si="142">SUM(D841:E841)</f>
        <v>0</v>
      </c>
      <c r="G841" s="38">
        <v>0</v>
      </c>
      <c r="H841" s="38">
        <v>0</v>
      </c>
      <c r="I841" s="46" t="s">
        <v>395</v>
      </c>
      <c r="L841" s="48"/>
    </row>
    <row r="842" spans="1:257" s="36" customFormat="1">
      <c r="A842" s="63" t="s">
        <v>407</v>
      </c>
      <c r="B842" s="63" t="s">
        <v>407</v>
      </c>
      <c r="C842" s="47" t="s">
        <v>540</v>
      </c>
      <c r="D842" s="38">
        <v>0</v>
      </c>
      <c r="E842" s="38">
        <v>0</v>
      </c>
      <c r="F842" s="38">
        <f t="shared" si="142"/>
        <v>0</v>
      </c>
      <c r="G842" s="38">
        <v>0</v>
      </c>
      <c r="H842" s="38">
        <v>0</v>
      </c>
      <c r="I842" s="46" t="s">
        <v>395</v>
      </c>
      <c r="L842" s="48"/>
    </row>
    <row r="843" spans="1:257" s="36" customFormat="1">
      <c r="A843" s="63" t="s">
        <v>260</v>
      </c>
      <c r="B843" s="63" t="s">
        <v>260</v>
      </c>
      <c r="C843" s="47" t="s">
        <v>335</v>
      </c>
      <c r="D843" s="38">
        <v>0</v>
      </c>
      <c r="E843" s="38">
        <v>0</v>
      </c>
      <c r="F843" s="38">
        <f t="shared" si="142"/>
        <v>0</v>
      </c>
      <c r="G843" s="38">
        <v>0</v>
      </c>
      <c r="H843" s="38">
        <v>0</v>
      </c>
      <c r="I843" s="46" t="s">
        <v>395</v>
      </c>
      <c r="L843" s="48"/>
    </row>
    <row r="844" spans="1:257" s="36" customFormat="1">
      <c r="A844" s="63" t="s">
        <v>398</v>
      </c>
      <c r="B844" s="63" t="s">
        <v>398</v>
      </c>
      <c r="C844" s="47" t="s">
        <v>56</v>
      </c>
      <c r="D844" s="38">
        <v>0</v>
      </c>
      <c r="E844" s="38">
        <v>0</v>
      </c>
      <c r="F844" s="38">
        <f t="shared" si="142"/>
        <v>0</v>
      </c>
      <c r="G844" s="38">
        <v>0</v>
      </c>
      <c r="H844" s="38">
        <v>0</v>
      </c>
      <c r="I844" s="46" t="s">
        <v>395</v>
      </c>
      <c r="L844" s="48"/>
    </row>
    <row r="845" spans="1:257" s="44" customFormat="1">
      <c r="A845" s="64"/>
      <c r="B845" s="64"/>
      <c r="C845" s="49" t="s">
        <v>54</v>
      </c>
      <c r="D845" s="50">
        <f t="shared" ref="D845:F845" si="143">SUM(D840:D844)</f>
        <v>0</v>
      </c>
      <c r="E845" s="50">
        <f t="shared" si="143"/>
        <v>0</v>
      </c>
      <c r="F845" s="50">
        <f t="shared" si="143"/>
        <v>0</v>
      </c>
      <c r="G845" s="50">
        <f t="shared" ref="G845:H845" si="144">SUM(G840:G844)</f>
        <v>0</v>
      </c>
      <c r="H845" s="50">
        <f t="shared" si="144"/>
        <v>0</v>
      </c>
      <c r="I845" s="51"/>
      <c r="L845" s="48"/>
    </row>
    <row r="846" spans="1:257" s="44" customFormat="1">
      <c r="A846" s="62"/>
      <c r="B846" s="62"/>
      <c r="D846" s="51"/>
      <c r="E846" s="51"/>
      <c r="F846" s="51"/>
      <c r="G846" s="51"/>
      <c r="H846" s="51"/>
      <c r="I846" s="51"/>
      <c r="L846" s="48"/>
    </row>
    <row r="847" spans="1:257" s="44" customFormat="1">
      <c r="A847" s="62"/>
      <c r="B847" s="62"/>
      <c r="D847" s="51"/>
      <c r="E847" s="51"/>
      <c r="F847" s="51"/>
      <c r="G847" s="51"/>
      <c r="H847" s="51"/>
      <c r="I847" s="51"/>
      <c r="L847" s="48"/>
    </row>
    <row r="848" spans="1:257" s="44" customFormat="1">
      <c r="A848" s="62"/>
      <c r="B848" s="62"/>
      <c r="D848" s="51"/>
      <c r="E848" s="51"/>
      <c r="F848" s="51"/>
      <c r="G848" s="51"/>
      <c r="H848" s="51"/>
      <c r="I848" s="51"/>
      <c r="L848" s="48"/>
    </row>
    <row r="849" spans="1:12" s="44" customFormat="1">
      <c r="A849" s="62"/>
      <c r="B849" s="62"/>
      <c r="D849" s="51"/>
      <c r="E849" s="51"/>
      <c r="F849" s="51"/>
      <c r="G849" s="51"/>
      <c r="H849" s="51"/>
      <c r="I849" s="51"/>
      <c r="L849" s="48"/>
    </row>
    <row r="850" spans="1:12" s="44" customFormat="1">
      <c r="A850" s="62"/>
      <c r="B850" s="62"/>
      <c r="D850" s="51"/>
      <c r="E850" s="51"/>
      <c r="F850" s="51"/>
      <c r="G850" s="51"/>
      <c r="H850" s="51"/>
      <c r="I850" s="51"/>
      <c r="L850" s="48"/>
    </row>
    <row r="851" spans="1:12" s="44" customFormat="1">
      <c r="A851" s="62"/>
      <c r="B851" s="62"/>
      <c r="D851" s="51"/>
      <c r="E851" s="51"/>
      <c r="F851" s="51"/>
      <c r="G851" s="51"/>
      <c r="H851" s="51"/>
      <c r="I851" s="51"/>
      <c r="L851" s="48"/>
    </row>
    <row r="852" spans="1:12" s="44" customFormat="1">
      <c r="A852" s="62"/>
      <c r="B852" s="62"/>
      <c r="D852" s="51"/>
      <c r="E852" s="51"/>
      <c r="F852" s="51"/>
      <c r="G852" s="51"/>
      <c r="H852" s="51"/>
      <c r="I852" s="51"/>
      <c r="L852" s="48"/>
    </row>
    <row r="853" spans="1:12" s="44" customFormat="1">
      <c r="A853" s="62"/>
      <c r="B853" s="62"/>
      <c r="D853" s="51"/>
      <c r="E853" s="51"/>
      <c r="F853" s="51"/>
      <c r="G853" s="51"/>
      <c r="H853" s="51"/>
      <c r="I853" s="51"/>
      <c r="L853" s="48"/>
    </row>
    <row r="854" spans="1:12" s="44" customFormat="1">
      <c r="A854" s="62"/>
      <c r="B854" s="62"/>
      <c r="D854" s="51"/>
      <c r="E854" s="51"/>
      <c r="F854" s="51"/>
      <c r="G854" s="51"/>
      <c r="H854" s="51"/>
      <c r="I854" s="51"/>
      <c r="L854" s="48"/>
    </row>
    <row r="855" spans="1:12" s="44" customFormat="1">
      <c r="A855" s="62"/>
      <c r="B855" s="62"/>
      <c r="D855" s="51"/>
      <c r="E855" s="51"/>
      <c r="F855" s="51"/>
      <c r="G855" s="51"/>
      <c r="H855" s="51"/>
      <c r="I855" s="51"/>
      <c r="L855" s="48"/>
    </row>
    <row r="856" spans="1:12" s="44" customFormat="1">
      <c r="A856" s="62"/>
      <c r="B856" s="62"/>
      <c r="D856" s="51"/>
      <c r="E856" s="51"/>
      <c r="F856" s="51"/>
      <c r="G856" s="51"/>
      <c r="H856" s="51"/>
      <c r="I856" s="51"/>
      <c r="L856" s="48"/>
    </row>
    <row r="857" spans="1:12" s="44" customFormat="1">
      <c r="A857" s="62"/>
      <c r="B857" s="62"/>
      <c r="D857" s="51"/>
      <c r="E857" s="51"/>
      <c r="F857" s="51"/>
      <c r="G857" s="51"/>
      <c r="H857" s="51"/>
      <c r="I857" s="51"/>
      <c r="L857" s="48"/>
    </row>
    <row r="858" spans="1:12" s="44" customFormat="1">
      <c r="A858" s="62"/>
      <c r="B858" s="62"/>
      <c r="D858" s="51"/>
      <c r="E858" s="51"/>
      <c r="F858" s="51"/>
      <c r="G858" s="51"/>
      <c r="H858" s="51"/>
      <c r="I858" s="51"/>
      <c r="L858" s="48"/>
    </row>
    <row r="859" spans="1:12" s="44" customFormat="1">
      <c r="A859" s="62"/>
      <c r="B859" s="62"/>
      <c r="D859" s="51"/>
      <c r="E859" s="51"/>
      <c r="F859" s="51"/>
      <c r="G859" s="51"/>
      <c r="H859" s="51"/>
      <c r="I859" s="51"/>
      <c r="L859" s="48"/>
    </row>
    <row r="860" spans="1:12" s="44" customFormat="1">
      <c r="A860" s="62"/>
      <c r="B860" s="62"/>
      <c r="D860" s="51"/>
      <c r="E860" s="51"/>
      <c r="F860" s="51"/>
      <c r="G860" s="51"/>
      <c r="H860" s="51"/>
      <c r="I860" s="51"/>
      <c r="L860" s="48"/>
    </row>
    <row r="861" spans="1:12" s="44" customFormat="1">
      <c r="A861" s="62"/>
      <c r="B861" s="62"/>
      <c r="D861" s="51"/>
      <c r="E861" s="51"/>
      <c r="F861" s="51"/>
      <c r="G861" s="51"/>
      <c r="H861" s="51"/>
      <c r="I861" s="51"/>
      <c r="L861" s="48"/>
    </row>
    <row r="862" spans="1:12" s="44" customFormat="1">
      <c r="A862" s="62"/>
      <c r="B862" s="62"/>
      <c r="D862" s="51"/>
      <c r="E862" s="51"/>
      <c r="F862" s="51"/>
      <c r="G862" s="51"/>
      <c r="H862" s="51"/>
      <c r="I862" s="51"/>
      <c r="L862" s="48"/>
    </row>
    <row r="863" spans="1:12" s="44" customFormat="1">
      <c r="A863" s="62"/>
      <c r="B863" s="62"/>
      <c r="D863" s="51"/>
      <c r="E863" s="51"/>
      <c r="F863" s="51"/>
      <c r="G863" s="51"/>
      <c r="H863" s="51"/>
      <c r="I863" s="51"/>
      <c r="L863" s="48"/>
    </row>
    <row r="864" spans="1:12" s="44" customFormat="1">
      <c r="A864" s="62"/>
      <c r="B864" s="62"/>
      <c r="D864" s="51"/>
      <c r="E864" s="51"/>
      <c r="F864" s="51"/>
      <c r="G864" s="51"/>
      <c r="H864" s="51"/>
      <c r="I864" s="51"/>
      <c r="L864" s="48"/>
    </row>
    <row r="865" spans="1:15" s="44" customFormat="1">
      <c r="A865" s="62"/>
      <c r="B865" s="62"/>
      <c r="D865" s="51"/>
      <c r="E865" s="51"/>
      <c r="F865" s="51"/>
      <c r="G865" s="51"/>
      <c r="H865" s="51"/>
      <c r="I865" s="51"/>
      <c r="L865" s="48"/>
    </row>
    <row r="866" spans="1:15" s="44" customFormat="1">
      <c r="A866" s="62"/>
      <c r="B866" s="62"/>
      <c r="D866" s="51"/>
      <c r="E866" s="51"/>
      <c r="F866" s="51"/>
      <c r="G866" s="51"/>
      <c r="H866" s="51"/>
      <c r="I866" s="51"/>
      <c r="L866" s="48"/>
    </row>
    <row r="867" spans="1:15" s="44" customFormat="1">
      <c r="A867" s="62"/>
      <c r="B867" s="62"/>
      <c r="D867" s="51"/>
      <c r="E867" s="51"/>
      <c r="F867" s="51"/>
      <c r="G867" s="51"/>
      <c r="H867" s="51"/>
      <c r="I867" s="51"/>
      <c r="L867" s="48"/>
    </row>
    <row r="868" spans="1:15" s="44" customFormat="1">
      <c r="A868" s="62"/>
      <c r="B868" s="62"/>
      <c r="D868" s="51"/>
      <c r="E868" s="51"/>
      <c r="F868" s="51"/>
      <c r="G868" s="51"/>
      <c r="H868" s="51"/>
      <c r="I868" s="51"/>
      <c r="L868" s="48"/>
    </row>
    <row r="869" spans="1:15" s="44" customFormat="1">
      <c r="A869" s="62"/>
      <c r="B869" s="62"/>
      <c r="D869" s="51"/>
      <c r="E869" s="51"/>
      <c r="F869" s="51"/>
      <c r="G869" s="51"/>
      <c r="H869" s="51"/>
      <c r="I869" s="51"/>
      <c r="L869" s="48"/>
    </row>
    <row r="870" spans="1:15" s="44" customFormat="1">
      <c r="A870" s="62"/>
      <c r="B870" s="62"/>
      <c r="D870" s="51"/>
      <c r="E870" s="51"/>
      <c r="F870" s="51"/>
      <c r="G870" s="51"/>
      <c r="H870" s="51"/>
      <c r="I870" s="51"/>
      <c r="L870" s="48"/>
    </row>
    <row r="871" spans="1:15" s="44" customFormat="1">
      <c r="A871" s="62"/>
      <c r="B871" s="62"/>
      <c r="D871" s="51"/>
      <c r="E871" s="51"/>
      <c r="F871" s="51"/>
      <c r="G871" s="51"/>
      <c r="H871" s="51"/>
      <c r="I871" s="51"/>
      <c r="L871" s="48"/>
    </row>
    <row r="872" spans="1:15" s="44" customFormat="1">
      <c r="A872" s="62"/>
      <c r="B872" s="62"/>
      <c r="D872" s="51"/>
      <c r="E872" s="51"/>
      <c r="F872" s="51"/>
      <c r="G872" s="51"/>
      <c r="H872" s="51"/>
      <c r="I872" s="51"/>
      <c r="L872" s="48"/>
    </row>
    <row r="873" spans="1:15" s="44" customFormat="1">
      <c r="A873" s="62"/>
      <c r="B873" s="62"/>
      <c r="D873" s="51"/>
      <c r="E873" s="51"/>
      <c r="F873" s="51"/>
      <c r="G873" s="51"/>
      <c r="H873" s="51"/>
      <c r="I873" s="51"/>
      <c r="L873" s="48"/>
    </row>
    <row r="874" spans="1:15" s="44" customFormat="1">
      <c r="A874" s="62"/>
      <c r="B874" s="62"/>
      <c r="D874" s="51"/>
      <c r="E874" s="51"/>
      <c r="F874" s="51"/>
      <c r="G874" s="51"/>
      <c r="H874" s="51"/>
      <c r="I874" s="51"/>
      <c r="L874" s="48"/>
    </row>
    <row r="875" spans="1:15" s="44" customFormat="1">
      <c r="A875" s="62"/>
      <c r="B875" s="62"/>
      <c r="D875" s="51"/>
      <c r="E875" s="51"/>
      <c r="F875" s="51"/>
      <c r="G875" s="51"/>
      <c r="H875" s="51"/>
      <c r="I875" s="51"/>
      <c r="L875" s="48"/>
    </row>
    <row r="876" spans="1:15" s="44" customFormat="1">
      <c r="A876" s="62"/>
      <c r="B876" s="62"/>
      <c r="D876" s="51"/>
      <c r="E876" s="51"/>
      <c r="F876" s="51"/>
      <c r="G876" s="51"/>
      <c r="H876" s="51"/>
      <c r="I876" s="51"/>
      <c r="L876" s="48"/>
    </row>
    <row r="877" spans="1:15" s="18" customFormat="1" ht="12" customHeight="1">
      <c r="A877" s="152" t="s">
        <v>202</v>
      </c>
      <c r="B877" s="152"/>
      <c r="C877" s="152"/>
      <c r="D877" s="121"/>
      <c r="E877" s="121"/>
      <c r="F877" s="121"/>
      <c r="G877" s="120"/>
      <c r="H877" s="138"/>
      <c r="I877" s="118"/>
      <c r="L877" s="10"/>
      <c r="O877" s="32"/>
    </row>
    <row r="878" spans="1:15" s="1" customFormat="1" ht="35.25" customHeight="1">
      <c r="A878" s="54"/>
      <c r="B878" s="54"/>
      <c r="D878" s="41" t="s">
        <v>608</v>
      </c>
      <c r="E878" s="41" t="s">
        <v>609</v>
      </c>
      <c r="F878" s="41" t="s">
        <v>610</v>
      </c>
      <c r="G878" s="41" t="s">
        <v>611</v>
      </c>
      <c r="H878" s="41" t="s">
        <v>664</v>
      </c>
      <c r="I878" s="110"/>
      <c r="K878" s="3"/>
      <c r="L878" s="3"/>
      <c r="M878" s="3"/>
      <c r="N878" s="2"/>
    </row>
    <row r="879" spans="1:15" s="18" customFormat="1" ht="11.45" customHeight="1">
      <c r="A879" s="56"/>
      <c r="B879" s="56"/>
      <c r="C879" s="15" t="s">
        <v>14</v>
      </c>
      <c r="D879" s="16">
        <f>SUM(D59:D68,D151,D193:D199,D273:D277,D442:D443,D481,D533:D541,D663:D665,D681:D683,D793:D804,)</f>
        <v>30208</v>
      </c>
      <c r="E879" s="16">
        <f>SUM(E59:E68,E151,E193:E199,E273:E277,E442:E443,E481,E533:E541,E663:E665,E681:E683,E793:E804,)</f>
        <v>3926</v>
      </c>
      <c r="F879" s="16">
        <f>SUM(F59:F68,F151,F193:F199,F273:F277,F442:F443,F481,F533:F541,F663:F665,F681:F683,F793:F804,)</f>
        <v>34134</v>
      </c>
      <c r="G879" s="16">
        <f>SUM(G59:G68,G151,G193:G199,G273:G277,G442:G443,G481,G533:G541,G663:G665,G681:G683,G793:G804,)</f>
        <v>31877</v>
      </c>
      <c r="H879" s="16">
        <f>SUM(H59:H68,H151,H193:H199,H273:H277,H442:H443,H481,H533:H541,H663:H665,H681:H683,H793:H804,)</f>
        <v>32751</v>
      </c>
      <c r="I879" s="17"/>
      <c r="J879" s="2"/>
      <c r="K879" s="19"/>
      <c r="L879" s="12"/>
      <c r="M879" s="19"/>
      <c r="O879" s="32"/>
    </row>
    <row r="880" spans="1:15" s="18" customFormat="1" ht="11.45" customHeight="1">
      <c r="A880" s="56"/>
      <c r="B880" s="56"/>
      <c r="C880" s="15" t="s">
        <v>36</v>
      </c>
      <c r="D880" s="16">
        <f>SUM(D69:D71,D152,D200:D201,D278:D280,D444:D446,D542:D544,D666:D667,D684:D685,D805:D807,)</f>
        <v>5754</v>
      </c>
      <c r="E880" s="16">
        <f>SUM(E69:E71,E152,E200:E201,E278:E280,E444:E446,E542:E544,E666:E667,E684:E685,E805:E807,)</f>
        <v>690</v>
      </c>
      <c r="F880" s="16">
        <f>SUM(F69:F71,F152,F200:F201,F278:F280,F444:F446,F542:F544,F666:F667,F684:F685,F805:F807,)</f>
        <v>6444</v>
      </c>
      <c r="G880" s="16">
        <f>SUM(G69:G71,G152,G200:G201,G278:G280,G444:G446,G542:G544,G666:G667,G684:G685,G805:G807,)</f>
        <v>5538</v>
      </c>
      <c r="H880" s="16">
        <f>SUM(H69:H71,H152,H200:H201,H278:H280,H444:H446,H542:H544,H666:H667,H684:H685,H805:H807,)</f>
        <v>5798</v>
      </c>
      <c r="I880" s="17"/>
      <c r="J880" s="2"/>
      <c r="K880" s="19"/>
      <c r="L880" s="12"/>
      <c r="M880" s="19"/>
      <c r="O880" s="32"/>
    </row>
    <row r="881" spans="1:15" s="18" customFormat="1" ht="11.45" customHeight="1">
      <c r="A881" s="56"/>
      <c r="B881" s="56"/>
      <c r="C881" s="15" t="s">
        <v>37</v>
      </c>
      <c r="D881" s="16">
        <f>SUM(D10:D13,D23:D24,D38:D39,D42,D72:D84,D119:D123,D137:D138,D154:D156,D202:D250,D293:D294,D310:D311,D326:D327,D336:D337,D344:D346,D410:D411,D427:D432,D447:D457,D482:D483,D501:D505,D518:D519,D545:D568,D627:D629,D686:D688,D702:D703,D705:D706,D707:D710,D711:D724,D725:D732,D739:D742,D772:D775,D808:D833,D842:D844)</f>
        <v>69569</v>
      </c>
      <c r="E881" s="16">
        <f>SUM(E10:E13,E23:E24,E38:E39,E42,E72:E84,E119:E123,E137:E138,E154:E156,E202:E250,E293:E294,E310:E311,E326:E327,E336:E337,E344:E346,E410:E411,E427:E432,E447:E457,E482:E483,E501:E505,E518:E519,E545:E568,E627:E629,E686:E688,E702:E703,E705:E706,E707:E710,E711:E724,E725:E732,E739:E742,E772:E775,E808:E833,E842:E844)</f>
        <v>34367</v>
      </c>
      <c r="F881" s="16">
        <f>SUM(F10:F13,F23:F24,F38:F39,F42,F72:F84,F119:F123,F137:F138,F154:F156,F202:F250,F293:F294,F310:F311,F326:F327,F336:F337,F344:F346,F410:F411,F427:F432,F447:F457,F482:F483,F501:F505,F518:F519,F545:F568,F627:F629,F686:F688,F702:F703,F705:F706,F707:F710,F711:F724,F725:F732,F739:F742,F772:F775,F808:F833,F842:F844)</f>
        <v>103936</v>
      </c>
      <c r="G881" s="16">
        <f>SUM(G10:G13,G23:G24,G38:G39,G42,G72:G84,G119:G123,G137:G138,G154:G156,G202:G250,G293:G294,G310:G311,G326:G327,G336:G337,G344:G346,G410:G411,G427:G432,G447:G457,G482:G483,G501:G505,G518:G519,G545:G568,G627:G629,G686:G688,G702:G703,G705:G706,G707:G710,G711:G724,G725:G732,G739:G742,G772:G775,G808:G833,G842:G844)</f>
        <v>78826</v>
      </c>
      <c r="H881" s="16">
        <f>SUM(H10:H13,H23:H24,H38:H39,H42,H72:H84,H119:H123,H137:H138,H154:H156,H202:H250,H293:H294,H310:H311,H326:H327,H336:H337,H344:H346,H410:H411,H427:H432,H447:H457,H482:H483,H501:H505,H518:H519,H545:H568,H627:H629,H686:H688,H702:H703,H705:H706,H707:H710,H711:H724,H725:H732,H739:H742,H772:H775,H808:H833,H842:H844)</f>
        <v>87622</v>
      </c>
      <c r="I881" s="17"/>
      <c r="J881" s="2"/>
      <c r="K881" s="19"/>
      <c r="L881" s="12"/>
      <c r="M881" s="19"/>
      <c r="O881" s="32"/>
    </row>
    <row r="882" spans="1:15" s="18" customFormat="1" ht="11.45" customHeight="1">
      <c r="A882" s="56"/>
      <c r="B882" s="56"/>
      <c r="C882" s="7" t="s">
        <v>107</v>
      </c>
      <c r="D882" s="16">
        <f>SUM(D106:D112,D467:D467,D581:D583)</f>
        <v>38004</v>
      </c>
      <c r="E882" s="16">
        <f>SUM(E106:E112,E467:E467,E581:E583)</f>
        <v>-974</v>
      </c>
      <c r="F882" s="16">
        <f>SUM(F106:F112,F467:F467,F581:F583)</f>
        <v>37030</v>
      </c>
      <c r="G882" s="16">
        <f>SUM(G106:G112,G467:G467,G581:G583)</f>
        <v>36632</v>
      </c>
      <c r="H882" s="16">
        <f>SUM(H106:H112,H467:H467,H581:H583)</f>
        <v>32982</v>
      </c>
      <c r="I882" s="17"/>
      <c r="J882" s="20"/>
      <c r="K882" s="19"/>
      <c r="L882" s="10"/>
      <c r="M882" s="19"/>
      <c r="O882" s="32"/>
    </row>
    <row r="883" spans="1:15" s="18" customFormat="1" ht="11.45" customHeight="1">
      <c r="A883" s="56"/>
      <c r="B883" s="56"/>
      <c r="C883" s="7" t="s">
        <v>108</v>
      </c>
      <c r="D883" s="16">
        <f>SUM(D91,D636:D656,D704,D743:D744,D190:D192,)</f>
        <v>68162</v>
      </c>
      <c r="E883" s="16">
        <f>SUM(E91,E636:E656,E704,E743:E744,E190:E192,)</f>
        <v>13217</v>
      </c>
      <c r="F883" s="16">
        <f>SUM(F91,F636:F656,F704,F743:F744,F190:F192,)</f>
        <v>81379</v>
      </c>
      <c r="G883" s="16">
        <f>SUM(G91,G636:G656,G704,G743:G744,G190:G192,)</f>
        <v>79719</v>
      </c>
      <c r="H883" s="16">
        <f>SUM(H91,H636:H656,H704,H743:H744,H190:H192,)</f>
        <v>71200</v>
      </c>
      <c r="I883" s="17"/>
      <c r="J883" s="20"/>
      <c r="K883" s="19"/>
      <c r="L883" s="12"/>
      <c r="M883" s="19"/>
      <c r="O883" s="32"/>
    </row>
    <row r="884" spans="1:15" s="18" customFormat="1" ht="11.45" customHeight="1">
      <c r="A884" s="56"/>
      <c r="B884" s="56"/>
      <c r="C884" s="15" t="s">
        <v>96</v>
      </c>
      <c r="D884" s="16"/>
      <c r="E884" s="16"/>
      <c r="F884" s="16"/>
      <c r="G884" s="16"/>
      <c r="H884" s="16"/>
      <c r="I884" s="17"/>
      <c r="J884" s="2"/>
      <c r="L884" s="10"/>
      <c r="O884" s="32"/>
    </row>
    <row r="885" spans="1:15" s="18" customFormat="1" ht="11.45" customHeight="1">
      <c r="A885" s="56"/>
      <c r="B885" s="56"/>
      <c r="C885" s="15" t="s">
        <v>38</v>
      </c>
      <c r="D885" s="16">
        <f>SUM(D153,D604,D616:D626,)</f>
        <v>5250</v>
      </c>
      <c r="E885" s="16">
        <f>SUM(E153,E604,E616:E626,)</f>
        <v>184</v>
      </c>
      <c r="F885" s="16">
        <f>SUM(F153,F604,F616:F626,)</f>
        <v>5434</v>
      </c>
      <c r="G885" s="16">
        <f>SUM(G153,G604,G616:G626,)</f>
        <v>3081</v>
      </c>
      <c r="H885" s="16">
        <f>SUM(H153,H604,H616:H626,)</f>
        <v>4760</v>
      </c>
      <c r="I885" s="17"/>
      <c r="J885" s="2"/>
      <c r="K885" s="19"/>
      <c r="L885" s="12"/>
      <c r="O885" s="32"/>
    </row>
    <row r="886" spans="1:15" s="18" customFormat="1" ht="11.45" customHeight="1">
      <c r="A886" s="56"/>
      <c r="B886" s="56"/>
      <c r="C886" s="15" t="s">
        <v>39</v>
      </c>
      <c r="D886" s="16">
        <f>SUM(D419:D420)</f>
        <v>3300</v>
      </c>
      <c r="E886" s="16">
        <f>SUM(E419:E420)</f>
        <v>1772</v>
      </c>
      <c r="F886" s="16">
        <f>SUM(F419:F420)</f>
        <v>5072</v>
      </c>
      <c r="G886" s="16">
        <f>SUM(G419:G420)</f>
        <v>0</v>
      </c>
      <c r="H886" s="16">
        <f>SUM(H419:H420)</f>
        <v>3300</v>
      </c>
      <c r="I886" s="17"/>
      <c r="J886" s="2"/>
      <c r="K886" s="19"/>
      <c r="L886" s="10"/>
      <c r="O886" s="32"/>
    </row>
    <row r="887" spans="1:15" s="18" customFormat="1" ht="11.45" customHeight="1">
      <c r="A887" s="56"/>
      <c r="B887" s="56"/>
      <c r="C887" s="15" t="s">
        <v>332</v>
      </c>
      <c r="D887" s="16">
        <f>SUM(D369:D371)</f>
        <v>12727</v>
      </c>
      <c r="E887" s="16">
        <f>SUM(E369:E371)</f>
        <v>0</v>
      </c>
      <c r="F887" s="16">
        <f>SUM(F369:F371)</f>
        <v>12727</v>
      </c>
      <c r="G887" s="16">
        <f>SUM(G369:G371)</f>
        <v>8168</v>
      </c>
      <c r="H887" s="16">
        <f>SUM(H369:H371)</f>
        <v>8313</v>
      </c>
      <c r="I887" s="17"/>
      <c r="J887" s="2"/>
      <c r="K887" s="19"/>
      <c r="L887" s="10"/>
      <c r="O887" s="32"/>
    </row>
    <row r="888" spans="1:15" s="3" customFormat="1" ht="11.45" customHeight="1">
      <c r="A888" s="58"/>
      <c r="B888" s="58"/>
      <c r="C888" s="13" t="s">
        <v>45</v>
      </c>
      <c r="D888" s="14">
        <f t="shared" ref="D888:F888" si="145">SUM(D879:D887)</f>
        <v>232974</v>
      </c>
      <c r="E888" s="14">
        <f t="shared" si="145"/>
        <v>53182</v>
      </c>
      <c r="F888" s="14">
        <f t="shared" si="145"/>
        <v>286156</v>
      </c>
      <c r="G888" s="14">
        <f t="shared" ref="G888:H888" si="146">SUM(G879:G887)</f>
        <v>243841</v>
      </c>
      <c r="H888" s="14">
        <f t="shared" si="146"/>
        <v>246726</v>
      </c>
      <c r="I888" s="6"/>
      <c r="K888" s="6"/>
      <c r="L888" s="6"/>
      <c r="M888" s="6"/>
      <c r="N888" s="18"/>
      <c r="O888" s="32"/>
    </row>
    <row r="889" spans="1:15" s="3" customFormat="1" ht="11.45" customHeight="1">
      <c r="A889" s="58"/>
      <c r="B889" s="58"/>
      <c r="C889" s="13"/>
      <c r="D889" s="14"/>
      <c r="E889" s="14"/>
      <c r="F889" s="14"/>
      <c r="G889" s="14"/>
      <c r="H889" s="14"/>
      <c r="I889" s="6"/>
      <c r="L889" s="2"/>
      <c r="N889" s="18"/>
      <c r="O889" s="32"/>
    </row>
    <row r="890" spans="1:15" s="3" customFormat="1" ht="11.45" customHeight="1">
      <c r="A890" s="56"/>
      <c r="B890" s="56"/>
      <c r="C890" s="15" t="s">
        <v>21</v>
      </c>
      <c r="D890" s="16">
        <f>SUM(D21:D22,D255:D256,D312:D313,D328:D329,D484:D485,D522:D523)</f>
        <v>111350</v>
      </c>
      <c r="E890" s="16">
        <f>SUM(E21:E22,E255:E256,E312:E313,E328:E329,E484:E485,E522:E523)</f>
        <v>-10157</v>
      </c>
      <c r="F890" s="16">
        <f>SUM(F21:F22,F255:F256,F312:F313,F328:F329,F484:F485,F522:F523)</f>
        <v>101193</v>
      </c>
      <c r="G890" s="16">
        <f>SUM(G21:G22,G255:G256,G312:G313,G328:G329,G484:G485,G522:G523)</f>
        <v>72625</v>
      </c>
      <c r="H890" s="16">
        <f>SUM(H21:H22,H255:H256,H312:H313,H328:H329,H484:H485,H522:H523)</f>
        <v>33048</v>
      </c>
      <c r="I890" s="17"/>
      <c r="J890" s="2"/>
      <c r="K890" s="6"/>
      <c r="L890" s="2"/>
      <c r="N890" s="18"/>
      <c r="O890" s="32"/>
    </row>
    <row r="891" spans="1:15" s="3" customFormat="1" ht="11.45" customHeight="1">
      <c r="A891" s="56"/>
      <c r="B891" s="56"/>
      <c r="C891" s="15" t="s">
        <v>22</v>
      </c>
      <c r="D891" s="16">
        <f>SUM(D20,D40:D41,D56:D58,D251:D254,D295:D297,D458:D460,D498:D500,D520:D521,D530:D532,D745:D746,D791:D792,D840:D841)</f>
        <v>6901</v>
      </c>
      <c r="E891" s="16">
        <f>SUM(E20,E40:E41,E56:E58,E251:E254,E295:E297,E458:E460,E498:E500,E520:E521,E530:E532,E745:E746,E791:E792,E840:E841)</f>
        <v>21448</v>
      </c>
      <c r="F891" s="16">
        <f>SUM(F20,F40:F41,F56:F58,F251:F254,F295:F297,F458:F460,F498:F500,F520:F521,F530:F532,F745:F746,F791:F792,F840:F841)</f>
        <v>28349</v>
      </c>
      <c r="G891" s="16">
        <f>SUM(G20,G40:G41,G56:G58,G251:G254,G295:G297,G458:G460,G498:G500,G520:G521,G530:G532,G745:G746,G791:G792,G840:G841)</f>
        <v>31325</v>
      </c>
      <c r="H891" s="16">
        <f>SUM(H20,H40:H41,H56:H58,H251:H254,H295:H297,H458:H460,H498:H500,H520:H521,H530:H532,H745:H746,H791:H792,H840:H841)</f>
        <v>134065</v>
      </c>
      <c r="I891" s="17"/>
      <c r="J891" s="2"/>
      <c r="K891" s="6"/>
      <c r="L891" s="17"/>
      <c r="M891" s="6"/>
      <c r="N891" s="18"/>
      <c r="O891" s="32"/>
    </row>
    <row r="892" spans="1:15" s="3" customFormat="1" ht="11.45" customHeight="1">
      <c r="A892" s="56"/>
      <c r="B892" s="56"/>
      <c r="C892" s="7" t="s">
        <v>105</v>
      </c>
      <c r="D892" s="16"/>
      <c r="E892" s="16"/>
      <c r="F892" s="16"/>
      <c r="G892" s="16"/>
      <c r="H892" s="16"/>
      <c r="I892" s="17"/>
      <c r="J892" s="20"/>
      <c r="L892" s="2"/>
      <c r="N892" s="18"/>
      <c r="O892" s="32"/>
    </row>
    <row r="893" spans="1:15" s="3" customFormat="1" ht="11.45" customHeight="1">
      <c r="A893" s="56"/>
      <c r="B893" s="56"/>
      <c r="C893" s="7" t="s">
        <v>106</v>
      </c>
      <c r="D893" s="16"/>
      <c r="E893" s="16"/>
      <c r="F893" s="16"/>
      <c r="G893" s="16"/>
      <c r="H893" s="16"/>
      <c r="I893" s="17"/>
      <c r="J893" s="20"/>
      <c r="L893" s="2"/>
      <c r="N893" s="18"/>
      <c r="O893" s="32"/>
    </row>
    <row r="894" spans="1:15" s="3" customFormat="1" ht="11.45" customHeight="1">
      <c r="A894" s="56"/>
      <c r="B894" s="56"/>
      <c r="C894" s="15" t="s">
        <v>40</v>
      </c>
      <c r="D894" s="16">
        <f>SUM(D418)</f>
        <v>22263</v>
      </c>
      <c r="E894" s="16">
        <f>SUM(E418)</f>
        <v>28997</v>
      </c>
      <c r="F894" s="16">
        <f>SUM(F418)</f>
        <v>51260</v>
      </c>
      <c r="G894" s="16">
        <f>SUM(G418)</f>
        <v>0</v>
      </c>
      <c r="H894" s="16">
        <f>SUM(H418)</f>
        <v>56715</v>
      </c>
      <c r="I894" s="17"/>
      <c r="J894" s="2"/>
      <c r="K894" s="6"/>
      <c r="L894" s="2"/>
      <c r="N894" s="18"/>
      <c r="O894" s="32"/>
    </row>
    <row r="895" spans="1:15" s="3" customFormat="1" ht="11.45" customHeight="1">
      <c r="A895" s="56"/>
      <c r="B895" s="56"/>
      <c r="C895" s="15" t="s">
        <v>24</v>
      </c>
      <c r="D895" s="16"/>
      <c r="E895" s="16"/>
      <c r="F895" s="16"/>
      <c r="G895" s="16"/>
      <c r="H895" s="16"/>
      <c r="I895" s="17"/>
      <c r="J895" s="2"/>
      <c r="L895" s="2"/>
      <c r="N895" s="18"/>
      <c r="O895" s="32"/>
    </row>
    <row r="896" spans="1:15" s="3" customFormat="1" ht="11.45" customHeight="1">
      <c r="A896" s="56"/>
      <c r="B896" s="56"/>
      <c r="C896" s="15" t="s">
        <v>41</v>
      </c>
      <c r="D896" s="16"/>
      <c r="E896" s="16"/>
      <c r="F896" s="16"/>
      <c r="G896" s="16"/>
      <c r="H896" s="16"/>
      <c r="I896" s="17"/>
      <c r="J896" s="2"/>
      <c r="L896" s="2"/>
      <c r="N896" s="18"/>
      <c r="O896" s="32"/>
    </row>
    <row r="897" spans="1:16" s="3" customFormat="1" ht="11.45" customHeight="1">
      <c r="A897" s="58"/>
      <c r="B897" s="58"/>
      <c r="C897" s="13" t="s">
        <v>46</v>
      </c>
      <c r="D897" s="14">
        <f t="shared" ref="D897:F897" si="147">SUM(D890:D896)</f>
        <v>140514</v>
      </c>
      <c r="E897" s="14">
        <f t="shared" si="147"/>
        <v>40288</v>
      </c>
      <c r="F897" s="14">
        <f t="shared" si="147"/>
        <v>180802</v>
      </c>
      <c r="G897" s="14">
        <f t="shared" ref="G897:H897" si="148">SUM(G890:G896)</f>
        <v>103950</v>
      </c>
      <c r="H897" s="14">
        <f t="shared" si="148"/>
        <v>223828</v>
      </c>
      <c r="I897" s="6"/>
      <c r="K897" s="6"/>
      <c r="L897" s="6"/>
      <c r="M897" s="6"/>
      <c r="N897" s="18"/>
      <c r="O897" s="32"/>
    </row>
    <row r="898" spans="1:16" s="3" customFormat="1" ht="11.45" customHeight="1">
      <c r="A898" s="58"/>
      <c r="B898" s="58"/>
      <c r="C898" s="15" t="s">
        <v>20</v>
      </c>
      <c r="D898" s="16"/>
      <c r="E898" s="16"/>
      <c r="F898" s="16"/>
      <c r="G898" s="16"/>
      <c r="H898" s="16"/>
      <c r="I898" s="17"/>
      <c r="J898" s="2"/>
      <c r="L898" s="2"/>
      <c r="N898" s="18"/>
      <c r="O898" s="32"/>
    </row>
    <row r="899" spans="1:16" s="3" customFormat="1" ht="11.45" customHeight="1">
      <c r="A899" s="58"/>
      <c r="B899" s="58"/>
      <c r="C899" s="13" t="s">
        <v>47</v>
      </c>
      <c r="D899" s="14">
        <f t="shared" ref="D899:F899" si="149">SUM(D888,D897,D898)</f>
        <v>373488</v>
      </c>
      <c r="E899" s="14">
        <f t="shared" si="149"/>
        <v>93470</v>
      </c>
      <c r="F899" s="14">
        <f t="shared" si="149"/>
        <v>466958</v>
      </c>
      <c r="G899" s="14">
        <f t="shared" ref="G899:H899" si="150">SUM(G888,G897,G898)</f>
        <v>347791</v>
      </c>
      <c r="H899" s="14">
        <f t="shared" si="150"/>
        <v>470554</v>
      </c>
      <c r="I899" s="6"/>
      <c r="K899" s="6"/>
      <c r="L899" s="6"/>
      <c r="M899" s="6"/>
      <c r="N899" s="18"/>
      <c r="O899" s="32"/>
    </row>
    <row r="900" spans="1:16" s="23" customFormat="1" ht="11.45" customHeight="1">
      <c r="A900" s="66"/>
      <c r="B900" s="66"/>
      <c r="C900" s="24"/>
      <c r="D900" s="25"/>
      <c r="E900" s="25"/>
      <c r="F900" s="25"/>
      <c r="G900" s="25"/>
      <c r="H900" s="25"/>
      <c r="I900" s="111"/>
      <c r="J900" s="112"/>
      <c r="L900" s="112"/>
      <c r="N900" s="18"/>
      <c r="O900" s="32"/>
    </row>
    <row r="901" spans="1:16" s="3" customFormat="1" ht="11.45" customHeight="1">
      <c r="A901" s="56"/>
      <c r="B901" s="56"/>
      <c r="C901" s="15" t="s">
        <v>27</v>
      </c>
      <c r="D901" s="16">
        <f>SUM(D168:D168:D181,D754:D755,D762:D765)</f>
        <v>14396</v>
      </c>
      <c r="E901" s="16">
        <f>SUM(E168:E168:E181,E754:E755,E762:E765)</f>
        <v>11530</v>
      </c>
      <c r="F901" s="16">
        <f>SUM(F168:F168:F181,F754:F755,F762:F765)</f>
        <v>25926</v>
      </c>
      <c r="G901" s="16">
        <f>SUM(G168:G168:G181,G754:G755,G762:G765)</f>
        <v>26522</v>
      </c>
      <c r="H901" s="16">
        <f>SUM(H168:H168:H181,H754:H755,H762:H765)</f>
        <v>15891</v>
      </c>
      <c r="I901" s="17"/>
      <c r="J901" s="2"/>
      <c r="K901" s="6"/>
      <c r="L901" s="17"/>
      <c r="N901" s="18"/>
      <c r="O901" s="32"/>
    </row>
    <row r="902" spans="1:16" s="3" customFormat="1" ht="11.45" customHeight="1">
      <c r="A902" s="56"/>
      <c r="B902" s="56"/>
      <c r="C902" s="15" t="s">
        <v>28</v>
      </c>
      <c r="D902" s="16">
        <f>SUM(D354)</f>
        <v>48000</v>
      </c>
      <c r="E902" s="16">
        <f>SUM(E354)</f>
        <v>0</v>
      </c>
      <c r="F902" s="16">
        <f>SUM(F354)</f>
        <v>48000</v>
      </c>
      <c r="G902" s="16">
        <f>SUM(G354)</f>
        <v>28627</v>
      </c>
      <c r="H902" s="16">
        <f>SUM(H354)</f>
        <v>40000</v>
      </c>
      <c r="I902" s="17"/>
      <c r="J902" s="2"/>
      <c r="K902" s="6"/>
      <c r="L902" s="2"/>
      <c r="N902" s="18"/>
      <c r="O902" s="32"/>
    </row>
    <row r="903" spans="1:16" s="3" customFormat="1" ht="11.45" customHeight="1">
      <c r="A903" s="56"/>
      <c r="B903" s="56"/>
      <c r="C903" s="15" t="s">
        <v>72</v>
      </c>
      <c r="D903" s="16">
        <f>SUM(D356)</f>
        <v>22000</v>
      </c>
      <c r="E903" s="16">
        <f>SUM(E356)</f>
        <v>0</v>
      </c>
      <c r="F903" s="16">
        <f>SUM(F356)</f>
        <v>22000</v>
      </c>
      <c r="G903" s="16">
        <f>SUM(G356)</f>
        <v>21351</v>
      </c>
      <c r="H903" s="16">
        <f>SUM(H356)</f>
        <v>22000</v>
      </c>
      <c r="I903" s="17"/>
      <c r="J903" s="2"/>
      <c r="K903" s="6"/>
      <c r="L903" s="2"/>
      <c r="N903" s="18"/>
      <c r="O903" s="32"/>
    </row>
    <row r="904" spans="1:16" s="3" customFormat="1" ht="11.45" customHeight="1">
      <c r="A904" s="56"/>
      <c r="B904" s="56"/>
      <c r="C904" s="15" t="s">
        <v>203</v>
      </c>
      <c r="D904" s="16">
        <f>SUM(D355)</f>
        <v>5700</v>
      </c>
      <c r="E904" s="16">
        <f>SUM(E355)</f>
        <v>0</v>
      </c>
      <c r="F904" s="16">
        <f>SUM(F355)</f>
        <v>5700</v>
      </c>
      <c r="G904" s="16">
        <f>SUM(G355)</f>
        <v>6091</v>
      </c>
      <c r="H904" s="16">
        <f>SUM(H355)</f>
        <v>5700</v>
      </c>
      <c r="I904" s="17"/>
      <c r="J904" s="2"/>
      <c r="K904" s="6"/>
      <c r="L904" s="2"/>
      <c r="N904" s="18"/>
      <c r="O904" s="32"/>
    </row>
    <row r="905" spans="1:16" s="3" customFormat="1" ht="11.45" customHeight="1">
      <c r="A905" s="56"/>
      <c r="B905" s="56"/>
      <c r="C905" s="15" t="s">
        <v>73</v>
      </c>
      <c r="D905" s="16">
        <f>SUM(D359)</f>
        <v>14000</v>
      </c>
      <c r="E905" s="16">
        <f>SUM(E359)</f>
        <v>0</v>
      </c>
      <c r="F905" s="16">
        <f>SUM(F359)</f>
        <v>14000</v>
      </c>
      <c r="G905" s="16">
        <f>SUM(G359)</f>
        <v>18650</v>
      </c>
      <c r="H905" s="16">
        <f>SUM(H359)</f>
        <v>16000</v>
      </c>
      <c r="I905" s="17"/>
      <c r="J905" s="2"/>
      <c r="K905" s="6"/>
      <c r="L905" s="2"/>
      <c r="N905" s="18"/>
      <c r="O905" s="32"/>
    </row>
    <row r="906" spans="1:16" s="3" customFormat="1" ht="11.45" customHeight="1">
      <c r="A906" s="56"/>
      <c r="B906" s="56"/>
      <c r="C906" s="15" t="s">
        <v>74</v>
      </c>
      <c r="D906" s="16">
        <f>SUM(D357)</f>
        <v>13000</v>
      </c>
      <c r="E906" s="16">
        <f>SUM(E357)</f>
        <v>0</v>
      </c>
      <c r="F906" s="16">
        <f>SUM(F357)</f>
        <v>13000</v>
      </c>
      <c r="G906" s="16">
        <f>SUM(G357)</f>
        <v>29170</v>
      </c>
      <c r="H906" s="16">
        <f>SUM(H357)</f>
        <v>29000</v>
      </c>
      <c r="I906" s="17"/>
      <c r="J906" s="2"/>
      <c r="K906" s="6"/>
      <c r="L906" s="2"/>
      <c r="N906" s="18"/>
      <c r="O906" s="32"/>
    </row>
    <row r="907" spans="1:16" s="3" customFormat="1" ht="11.45" customHeight="1">
      <c r="A907" s="56"/>
      <c r="B907" s="56"/>
      <c r="C907" s="15" t="s">
        <v>29</v>
      </c>
      <c r="D907" s="16">
        <f>SUM(D361:D362,)</f>
        <v>1600</v>
      </c>
      <c r="E907" s="16">
        <f>SUM(E361:E362,)</f>
        <v>0</v>
      </c>
      <c r="F907" s="16">
        <f>SUM(F361:F362,)</f>
        <v>1600</v>
      </c>
      <c r="G907" s="16">
        <f>SUM(G361:G362,)</f>
        <v>1816</v>
      </c>
      <c r="H907" s="16">
        <f>SUM(H361:H362,)</f>
        <v>1600</v>
      </c>
      <c r="I907" s="17"/>
      <c r="J907" s="2"/>
      <c r="K907" s="6"/>
      <c r="L907" s="2"/>
      <c r="N907" s="18"/>
      <c r="O907" s="32"/>
    </row>
    <row r="908" spans="1:16" s="3" customFormat="1" ht="11.45" customHeight="1">
      <c r="A908" s="56"/>
      <c r="B908" s="56"/>
      <c r="C908" s="15" t="s">
        <v>77</v>
      </c>
      <c r="D908" s="16">
        <f>SUM(D360)</f>
        <v>50</v>
      </c>
      <c r="E908" s="16">
        <f>SUM(E360)</f>
        <v>0</v>
      </c>
      <c r="F908" s="16">
        <f>SUM(F360)</f>
        <v>50</v>
      </c>
      <c r="G908" s="16">
        <f>SUM(G360)</f>
        <v>0</v>
      </c>
      <c r="H908" s="16">
        <f>SUM(H360)</f>
        <v>50</v>
      </c>
      <c r="I908" s="17"/>
      <c r="J908" s="2"/>
      <c r="K908" s="6"/>
      <c r="L908" s="2"/>
      <c r="N908" s="18"/>
      <c r="O908" s="32"/>
    </row>
    <row r="909" spans="1:16" s="3" customFormat="1" ht="11.45" customHeight="1">
      <c r="A909" s="56"/>
      <c r="B909" s="56"/>
      <c r="C909" s="15" t="s">
        <v>42</v>
      </c>
      <c r="D909" s="16"/>
      <c r="E909" s="16"/>
      <c r="F909" s="16"/>
      <c r="G909" s="16"/>
      <c r="H909" s="16"/>
      <c r="I909" s="17"/>
      <c r="J909" s="2"/>
      <c r="L909" s="2"/>
      <c r="N909" s="18"/>
      <c r="O909" s="32"/>
    </row>
    <row r="910" spans="1:16" s="3" customFormat="1" ht="11.45" customHeight="1">
      <c r="A910" s="56"/>
      <c r="B910" s="56"/>
      <c r="C910" s="15" t="s">
        <v>75</v>
      </c>
      <c r="D910" s="16">
        <f>SUM(D358)</f>
        <v>3300</v>
      </c>
      <c r="E910" s="16">
        <f>SUM(E358)</f>
        <v>0</v>
      </c>
      <c r="F910" s="16">
        <f>SUM(F358)</f>
        <v>3300</v>
      </c>
      <c r="G910" s="16">
        <f>SUM(G358)</f>
        <v>3702</v>
      </c>
      <c r="H910" s="16">
        <f>SUM(H358)</f>
        <v>3300</v>
      </c>
      <c r="I910" s="17"/>
      <c r="J910" s="2"/>
      <c r="K910" s="6"/>
      <c r="L910" s="2"/>
      <c r="N910" s="18"/>
      <c r="O910" s="32"/>
      <c r="P910" s="6"/>
    </row>
    <row r="911" spans="1:16" s="3" customFormat="1" ht="11.45" customHeight="1">
      <c r="A911" s="56"/>
      <c r="B911" s="56"/>
      <c r="C911" s="15" t="s">
        <v>374</v>
      </c>
      <c r="D911" s="16">
        <f>SUM(D378:D394,)</f>
        <v>61591</v>
      </c>
      <c r="E911" s="16">
        <f>SUM(E378:E394,)</f>
        <v>15763</v>
      </c>
      <c r="F911" s="16">
        <f>SUM(F378:F394,)</f>
        <v>77354</v>
      </c>
      <c r="G911" s="16">
        <f>SUM(G378:G394,)</f>
        <v>77319</v>
      </c>
      <c r="H911" s="16">
        <f>SUM(H378:H394,)</f>
        <v>56563</v>
      </c>
      <c r="I911" s="17"/>
      <c r="J911" s="2"/>
      <c r="K911" s="6"/>
      <c r="L911" s="2"/>
      <c r="N911" s="18"/>
      <c r="O911" s="32"/>
    </row>
    <row r="912" spans="1:16" s="3" customFormat="1" ht="11.45" customHeight="1">
      <c r="A912" s="56"/>
      <c r="B912" s="56"/>
      <c r="C912" s="7" t="s">
        <v>109</v>
      </c>
      <c r="D912" s="16">
        <f>SUM(D98,D130,D145,D266,D403,D474,D574,D590,D597,D674,D694,D753)</f>
        <v>13005</v>
      </c>
      <c r="E912" s="16">
        <f>SUM(E98,E130,E145,E266,E403,E474,E574,E590,E597,E674,E694,E753)</f>
        <v>15187</v>
      </c>
      <c r="F912" s="16">
        <f>SUM(F98,F130,F145,F266,F403,F474,F574,F590,F597,F674,F694,F753)</f>
        <v>28192</v>
      </c>
      <c r="G912" s="16">
        <f>SUM(G98,G130,G145,G266,G403,G474,G574,G590,G597,G674,G694,G753)</f>
        <v>12350</v>
      </c>
      <c r="H912" s="16">
        <f>SUM(H98,H130,H145,H266,H403,H474,H574,H590,H597,H674,H694,H753)</f>
        <v>31094</v>
      </c>
      <c r="I912" s="17"/>
      <c r="J912" s="20"/>
      <c r="K912" s="6"/>
      <c r="L912" s="17"/>
      <c r="M912" s="6"/>
      <c r="N912" s="18"/>
      <c r="O912" s="32"/>
    </row>
    <row r="913" spans="1:15" s="3" customFormat="1" ht="11.45" customHeight="1">
      <c r="A913" s="56"/>
      <c r="B913" s="56"/>
      <c r="C913" s="7" t="s">
        <v>110</v>
      </c>
      <c r="D913" s="16">
        <f>SUM(D99,D163:D165,D167)</f>
        <v>50</v>
      </c>
      <c r="E913" s="16">
        <f>SUM(E99,E163:E165,E167)</f>
        <v>0</v>
      </c>
      <c r="F913" s="16">
        <f>SUM(F99,F163:F165,F167)</f>
        <v>50</v>
      </c>
      <c r="G913" s="16">
        <f>SUM(G99,G163:G165,G167)</f>
        <v>2443</v>
      </c>
      <c r="H913" s="16">
        <f>SUM(H99,H163:H165,H167)</f>
        <v>0</v>
      </c>
      <c r="I913" s="17"/>
      <c r="J913" s="20"/>
      <c r="L913" s="17"/>
      <c r="N913" s="18"/>
      <c r="O913" s="32"/>
    </row>
    <row r="914" spans="1:15" s="3" customFormat="1" ht="11.45" customHeight="1">
      <c r="A914" s="56"/>
      <c r="B914" s="56"/>
      <c r="C914" s="15" t="s">
        <v>43</v>
      </c>
      <c r="D914" s="16"/>
      <c r="E914" s="16"/>
      <c r="F914" s="16"/>
      <c r="G914" s="16"/>
      <c r="H914" s="16"/>
      <c r="I914" s="17"/>
      <c r="J914" s="2"/>
      <c r="L914" s="2"/>
      <c r="N914" s="18"/>
      <c r="O914" s="32"/>
    </row>
    <row r="915" spans="1:15" s="3" customFormat="1" ht="11.45" customHeight="1">
      <c r="A915" s="56"/>
      <c r="B915" s="56"/>
      <c r="C915" s="15" t="s">
        <v>99</v>
      </c>
      <c r="D915" s="16">
        <f>SUM(D166:D166)</f>
        <v>569</v>
      </c>
      <c r="E915" s="16">
        <f>SUM(E166:E166)</f>
        <v>0</v>
      </c>
      <c r="F915" s="16">
        <f>SUM(F166:F166)</f>
        <v>569</v>
      </c>
      <c r="G915" s="16">
        <f>SUM(G166:G166)</f>
        <v>0</v>
      </c>
      <c r="H915" s="16">
        <f>SUM(H166:H166)</f>
        <v>569</v>
      </c>
      <c r="I915" s="17"/>
      <c r="J915" s="2"/>
      <c r="L915" s="17"/>
      <c r="N915" s="18"/>
      <c r="O915" s="32"/>
    </row>
    <row r="916" spans="1:15" s="3" customFormat="1" ht="11.45" customHeight="1">
      <c r="A916" s="56"/>
      <c r="B916" s="56"/>
      <c r="C916" s="15" t="s">
        <v>557</v>
      </c>
      <c r="D916" s="16">
        <f>SUM(D396)</f>
        <v>0</v>
      </c>
      <c r="E916" s="16">
        <f>SUM(E396)</f>
        <v>0</v>
      </c>
      <c r="F916" s="16">
        <f>SUM(F396)</f>
        <v>0</v>
      </c>
      <c r="G916" s="16">
        <f>SUM(G396)</f>
        <v>2263</v>
      </c>
      <c r="H916" s="16">
        <f>SUM(H396)</f>
        <v>0</v>
      </c>
      <c r="I916" s="17"/>
      <c r="J916" s="2"/>
      <c r="L916" s="2"/>
      <c r="N916" s="18"/>
      <c r="O916" s="32"/>
    </row>
    <row r="917" spans="1:15" s="3" customFormat="1" ht="11.45" customHeight="1">
      <c r="A917" s="58"/>
      <c r="B917" s="58"/>
      <c r="C917" s="13" t="s">
        <v>48</v>
      </c>
      <c r="D917" s="14">
        <f t="shared" ref="D917:F917" si="151">SUM(D901:D916)</f>
        <v>197261</v>
      </c>
      <c r="E917" s="14">
        <f t="shared" si="151"/>
        <v>42480</v>
      </c>
      <c r="F917" s="14">
        <f t="shared" si="151"/>
        <v>239741</v>
      </c>
      <c r="G917" s="14">
        <f t="shared" ref="G917:H917" si="152">SUM(G901:G916)</f>
        <v>230304</v>
      </c>
      <c r="H917" s="14">
        <f t="shared" si="152"/>
        <v>221767</v>
      </c>
      <c r="I917" s="6"/>
      <c r="K917" s="6"/>
      <c r="L917" s="6"/>
      <c r="M917" s="6"/>
      <c r="N917" s="18"/>
      <c r="O917" s="32"/>
    </row>
    <row r="918" spans="1:15" s="3" customFormat="1" ht="11.45" customHeight="1">
      <c r="A918" s="56"/>
      <c r="B918" s="56"/>
      <c r="C918" s="15"/>
      <c r="D918" s="16"/>
      <c r="E918" s="16"/>
      <c r="F918" s="16"/>
      <c r="G918" s="16"/>
      <c r="H918" s="16"/>
      <c r="I918" s="17"/>
      <c r="J918" s="2"/>
      <c r="L918" s="2"/>
      <c r="N918" s="18"/>
      <c r="O918" s="32"/>
    </row>
    <row r="919" spans="1:15" s="3" customFormat="1" ht="11.45" customHeight="1">
      <c r="A919" s="56"/>
      <c r="B919" s="56"/>
      <c r="C919" s="15" t="s">
        <v>34</v>
      </c>
      <c r="D919" s="16">
        <f>SUM(D182)</f>
        <v>0</v>
      </c>
      <c r="E919" s="16">
        <f>SUM(E182)</f>
        <v>38000</v>
      </c>
      <c r="F919" s="16">
        <f>SUM(F182)</f>
        <v>38000</v>
      </c>
      <c r="G919" s="16">
        <f>SUM(G182)</f>
        <v>38000</v>
      </c>
      <c r="H919" s="16">
        <f>SUM(H182)</f>
        <v>0</v>
      </c>
      <c r="I919" s="17"/>
      <c r="J919" s="2"/>
      <c r="L919" s="17"/>
      <c r="N919" s="18"/>
      <c r="O919" s="32"/>
    </row>
    <row r="920" spans="1:15" s="3" customFormat="1" ht="11.45" customHeight="1">
      <c r="A920" s="56"/>
      <c r="B920" s="56"/>
      <c r="C920" s="15" t="s">
        <v>11</v>
      </c>
      <c r="D920" s="16"/>
      <c r="E920" s="16"/>
      <c r="F920" s="16"/>
      <c r="G920" s="16"/>
      <c r="H920" s="16"/>
      <c r="I920" s="17"/>
      <c r="J920" s="2"/>
      <c r="L920" s="2"/>
      <c r="N920" s="18"/>
      <c r="O920" s="32"/>
    </row>
    <row r="921" spans="1:15" s="3" customFormat="1" ht="11.45" customHeight="1">
      <c r="A921" s="56"/>
      <c r="B921" s="56"/>
      <c r="C921" s="15" t="s">
        <v>375</v>
      </c>
      <c r="D921" s="16">
        <f>SUM(D395:D395)</f>
        <v>0</v>
      </c>
      <c r="E921" s="16">
        <f>SUM(E395:E395)</f>
        <v>0</v>
      </c>
      <c r="F921" s="16">
        <f>SUM(F395:F395)</f>
        <v>0</v>
      </c>
      <c r="G921" s="16">
        <f>SUM(G395:G395)</f>
        <v>0</v>
      </c>
      <c r="H921" s="16">
        <f>SUM(H395:H395)</f>
        <v>0</v>
      </c>
      <c r="I921" s="17"/>
      <c r="J921" s="2"/>
      <c r="L921" s="2"/>
      <c r="N921" s="18"/>
      <c r="O921" s="32"/>
    </row>
    <row r="922" spans="1:15" s="3" customFormat="1" ht="11.45" customHeight="1">
      <c r="A922" s="56"/>
      <c r="B922" s="56"/>
      <c r="C922" s="7" t="s">
        <v>111</v>
      </c>
      <c r="D922" s="16">
        <f>SUM(D31,D49,D287,D304,D320,D512)</f>
        <v>10119</v>
      </c>
      <c r="E922" s="16">
        <f>SUM(E31,E49,E287,E304,E320,E512)</f>
        <v>12990</v>
      </c>
      <c r="F922" s="16">
        <f>SUM(F31,F49,F287,F304,F320,F512)</f>
        <v>23109</v>
      </c>
      <c r="G922" s="16">
        <f>SUM(G31,G49,G287,G304,G320,G512)</f>
        <v>17347</v>
      </c>
      <c r="H922" s="16">
        <f>SUM(H31,H49,H287,H304,H320,H512)</f>
        <v>144304</v>
      </c>
      <c r="I922" s="17"/>
      <c r="J922" s="20"/>
      <c r="L922" s="2"/>
      <c r="N922" s="18"/>
      <c r="O922" s="32"/>
    </row>
    <row r="923" spans="1:15" s="3" customFormat="1" ht="11.45" customHeight="1">
      <c r="A923" s="56"/>
      <c r="B923" s="56"/>
      <c r="C923" s="7" t="s">
        <v>112</v>
      </c>
      <c r="D923" s="16"/>
      <c r="E923" s="16"/>
      <c r="F923" s="16"/>
      <c r="G923" s="16"/>
      <c r="H923" s="16"/>
      <c r="I923" s="17"/>
      <c r="J923" s="20"/>
      <c r="L923" s="2"/>
      <c r="N923" s="18"/>
      <c r="O923" s="32"/>
    </row>
    <row r="924" spans="1:15" s="3" customFormat="1" ht="11.45" customHeight="1">
      <c r="A924" s="56"/>
      <c r="B924" s="56"/>
      <c r="C924" s="15" t="s">
        <v>100</v>
      </c>
      <c r="D924" s="16">
        <f>SUM(D492)</f>
        <v>90</v>
      </c>
      <c r="E924" s="16">
        <f>SUM(E492)</f>
        <v>0</v>
      </c>
      <c r="F924" s="16">
        <f>SUM(F492)</f>
        <v>90</v>
      </c>
      <c r="G924" s="16">
        <f>SUM(G492)</f>
        <v>5</v>
      </c>
      <c r="H924" s="16">
        <f>SUM(H492)</f>
        <v>85</v>
      </c>
      <c r="I924" s="17"/>
      <c r="J924" s="2"/>
      <c r="L924" s="2"/>
      <c r="N924" s="18"/>
      <c r="O924" s="32"/>
    </row>
    <row r="925" spans="1:15" s="3" customFormat="1" ht="11.45" customHeight="1">
      <c r="A925" s="56"/>
      <c r="B925" s="56"/>
      <c r="C925" s="15" t="s">
        <v>44</v>
      </c>
      <c r="D925" s="16">
        <f>SUM(D183)</f>
        <v>166018</v>
      </c>
      <c r="E925" s="16">
        <f>SUM(E183)</f>
        <v>0</v>
      </c>
      <c r="F925" s="16">
        <f>SUM(F183)</f>
        <v>166018</v>
      </c>
      <c r="G925" s="16">
        <f>SUM(G183)</f>
        <v>166018</v>
      </c>
      <c r="H925" s="16">
        <f>SUM(H183)</f>
        <v>104398</v>
      </c>
      <c r="I925" s="17"/>
      <c r="J925" s="2"/>
      <c r="K925" s="6"/>
      <c r="L925" s="2"/>
      <c r="N925" s="18"/>
      <c r="O925" s="32"/>
    </row>
    <row r="926" spans="1:15" s="3" customFormat="1" ht="11.45" customHeight="1">
      <c r="A926" s="58"/>
      <c r="B926" s="58"/>
      <c r="C926" s="13" t="s">
        <v>49</v>
      </c>
      <c r="D926" s="14">
        <f t="shared" ref="D926:F926" si="153">SUM(D919:D925)</f>
        <v>176227</v>
      </c>
      <c r="E926" s="14">
        <f t="shared" si="153"/>
        <v>50990</v>
      </c>
      <c r="F926" s="14">
        <f t="shared" si="153"/>
        <v>227217</v>
      </c>
      <c r="G926" s="14">
        <f t="shared" ref="G926:H926" si="154">SUM(G919:G925)</f>
        <v>221370</v>
      </c>
      <c r="H926" s="14">
        <f t="shared" si="154"/>
        <v>248787</v>
      </c>
      <c r="I926" s="6"/>
      <c r="N926" s="18"/>
      <c r="O926" s="32"/>
    </row>
    <row r="927" spans="1:15" s="2" customFormat="1" ht="11.45" customHeight="1">
      <c r="A927" s="56"/>
      <c r="B927" s="56"/>
      <c r="C927" s="15" t="s">
        <v>33</v>
      </c>
      <c r="D927" s="16"/>
      <c r="E927" s="16"/>
      <c r="F927" s="16"/>
      <c r="G927" s="16"/>
      <c r="H927" s="16"/>
      <c r="I927" s="17"/>
      <c r="N927" s="18"/>
      <c r="O927" s="32"/>
    </row>
    <row r="928" spans="1:15" s="3" customFormat="1" ht="11.45" customHeight="1">
      <c r="A928" s="58"/>
      <c r="B928" s="58"/>
      <c r="C928" s="13" t="s">
        <v>50</v>
      </c>
      <c r="D928" s="14">
        <f t="shared" ref="D928:F928" si="155">SUM(D917,D926,D927)</f>
        <v>373488</v>
      </c>
      <c r="E928" s="14">
        <f t="shared" si="155"/>
        <v>93470</v>
      </c>
      <c r="F928" s="14">
        <f t="shared" si="155"/>
        <v>466958</v>
      </c>
      <c r="G928" s="14">
        <f t="shared" ref="G928:H928" si="156">SUM(G917,G926,G927)</f>
        <v>451674</v>
      </c>
      <c r="H928" s="14">
        <f t="shared" si="156"/>
        <v>470554</v>
      </c>
      <c r="I928" s="6"/>
      <c r="K928" s="6"/>
      <c r="L928" s="6"/>
      <c r="M928" s="6"/>
      <c r="N928" s="18"/>
      <c r="O928" s="32"/>
    </row>
    <row r="929" spans="3:15" ht="11.45" customHeight="1">
      <c r="O929" s="32"/>
    </row>
    <row r="930" spans="3:15">
      <c r="C930" s="88"/>
    </row>
    <row r="931" spans="3:15">
      <c r="C931" s="88"/>
    </row>
    <row r="932" spans="3:15">
      <c r="C932" s="88"/>
    </row>
    <row r="933" spans="3:15">
      <c r="C933" s="88"/>
    </row>
  </sheetData>
  <dataConsolidate/>
  <mergeCells count="3">
    <mergeCell ref="A877:C877"/>
    <mergeCell ref="A4:H4"/>
    <mergeCell ref="A5:H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verticalDpi="300" r:id="rId1"/>
  <headerFooter alignWithMargins="0">
    <oddHeader>&amp;C&amp;F&amp;R&amp;P.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Windows-felhasználó</cp:lastModifiedBy>
  <cp:lastPrinted>2019-11-26T12:20:38Z</cp:lastPrinted>
  <dcterms:created xsi:type="dcterms:W3CDTF">2005-12-20T14:18:14Z</dcterms:created>
  <dcterms:modified xsi:type="dcterms:W3CDTF">2020-01-24T07:50:22Z</dcterms:modified>
</cp:coreProperties>
</file>