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ff064d88d5163a6/Asztali gép/Magdi 2022/2022.évi ktgvetés B.berény Önk/Testületi anyag 2022.évi ktgv.B.berény/"/>
    </mc:Choice>
  </mc:AlternateContent>
  <xr:revisionPtr revIDLastSave="93" documentId="11_0FFC197A977CB01855CF40FA7380851E042A2D6D" xr6:coauthVersionLast="47" xr6:coauthVersionMax="47" xr10:uidLastSave="{1A263041-B7EE-4353-90B0-841FEAB42D96}"/>
  <bookViews>
    <workbookView xWindow="-108" yWindow="-108" windowWidth="23256" windowHeight="12576" tabRatio="959" activeTab="2" xr2:uid="{00000000-000D-0000-FFFF-FFFF00000000}"/>
  </bookViews>
  <sheets>
    <sheet name="Önk.össz.szakf." sheetId="12" r:id="rId1"/>
    <sheet name="Összesítő önk.mindössz." sheetId="24" r:id="rId2"/>
    <sheet name="Önkormányzat" sheetId="1" r:id="rId3"/>
  </sheets>
  <definedNames>
    <definedName name="_xlnm.Print_Area" localSheetId="0">'Önk.össz.szakf.'!$A$1:$K$51</definedName>
    <definedName name="_xlnm.Print_Area" localSheetId="2">Önkormányzat!$A$1:$I$1043</definedName>
    <definedName name="_xlnm.Print_Area" localSheetId="1">'Összesítő önk.mindössz.'!$A$1:$G$61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0" i="1" l="1"/>
  <c r="J52" i="24"/>
  <c r="J48" i="24"/>
  <c r="J13" i="24"/>
  <c r="M207" i="1"/>
  <c r="F207" i="1" l="1"/>
  <c r="D208" i="1"/>
  <c r="E208" i="1"/>
  <c r="G208" i="1"/>
  <c r="H208" i="1"/>
  <c r="F16" i="1"/>
  <c r="E1035" i="1"/>
  <c r="G1035" i="1"/>
  <c r="H1035" i="1"/>
  <c r="G51" i="24" s="1"/>
  <c r="E1036" i="1"/>
  <c r="G1036" i="1"/>
  <c r="H1036" i="1"/>
  <c r="G52" i="24" s="1"/>
  <c r="F18" i="12"/>
  <c r="G39" i="24"/>
  <c r="G44" i="24"/>
  <c r="G45" i="24"/>
  <c r="G49" i="24"/>
  <c r="G56" i="24"/>
  <c r="G21" i="24"/>
  <c r="G24" i="24"/>
  <c r="G25" i="24"/>
  <c r="G26" i="24"/>
  <c r="G12" i="24"/>
  <c r="J984" i="1"/>
  <c r="F707" i="1" l="1"/>
  <c r="E1003" i="1"/>
  <c r="G1003" i="1"/>
  <c r="E1004" i="1"/>
  <c r="G1004" i="1"/>
  <c r="H1004" i="1"/>
  <c r="G19" i="24" s="1"/>
  <c r="D1004" i="1"/>
  <c r="E994" i="1"/>
  <c r="G994" i="1"/>
  <c r="D994" i="1"/>
  <c r="E993" i="1"/>
  <c r="G993" i="1"/>
  <c r="D993" i="1"/>
  <c r="E992" i="1"/>
  <c r="G992" i="1"/>
  <c r="D992" i="1"/>
  <c r="E453" i="1"/>
  <c r="G453" i="1"/>
  <c r="H453" i="1"/>
  <c r="D453" i="1"/>
  <c r="E449" i="1"/>
  <c r="G449" i="1"/>
  <c r="H449" i="1"/>
  <c r="D449" i="1"/>
  <c r="E447" i="1"/>
  <c r="G447" i="1"/>
  <c r="H447" i="1"/>
  <c r="D447" i="1"/>
  <c r="F446" i="1"/>
  <c r="F447" i="1" s="1"/>
  <c r="F448" i="1"/>
  <c r="F449" i="1" s="1"/>
  <c r="F450" i="1"/>
  <c r="F451" i="1"/>
  <c r="E456" i="1"/>
  <c r="G456" i="1"/>
  <c r="H456" i="1"/>
  <c r="D456" i="1"/>
  <c r="E461" i="1"/>
  <c r="G461" i="1"/>
  <c r="H461" i="1"/>
  <c r="D461" i="1"/>
  <c r="F459" i="1"/>
  <c r="F460" i="1"/>
  <c r="F452" i="1"/>
  <c r="F454" i="1"/>
  <c r="F455" i="1"/>
  <c r="D462" i="1" l="1"/>
  <c r="B26" i="12" s="1"/>
  <c r="H462" i="1"/>
  <c r="F26" i="12" s="1"/>
  <c r="G462" i="1"/>
  <c r="E26" i="12" s="1"/>
  <c r="F453" i="1"/>
  <c r="E462" i="1"/>
  <c r="C26" i="12" s="1"/>
  <c r="F456" i="1"/>
  <c r="J296" i="1"/>
  <c r="F220" i="1"/>
  <c r="F219" i="1"/>
  <c r="F221" i="1"/>
  <c r="F50" i="1"/>
  <c r="F293" i="1"/>
  <c r="F272" i="1"/>
  <c r="F273" i="1"/>
  <c r="F15" i="1"/>
  <c r="F17" i="1"/>
  <c r="D1003" i="1"/>
  <c r="F457" i="1"/>
  <c r="F461" i="1" s="1"/>
  <c r="F365" i="1"/>
  <c r="F300" i="1"/>
  <c r="F462" i="1" l="1"/>
  <c r="D26" i="12" s="1"/>
  <c r="F216" i="1"/>
  <c r="F215" i="1"/>
  <c r="D1025" i="1"/>
  <c r="E1025" i="1"/>
  <c r="G1025" i="1"/>
  <c r="H1025" i="1"/>
  <c r="G42" i="24" s="1"/>
  <c r="E598" i="1"/>
  <c r="G598" i="1"/>
  <c r="H598" i="1"/>
  <c r="K31" i="12" s="1"/>
  <c r="D598" i="1"/>
  <c r="F596" i="1"/>
  <c r="F597" i="1"/>
  <c r="H326" i="1"/>
  <c r="F19" i="12" s="1"/>
  <c r="H1038" i="1" l="1"/>
  <c r="G54" i="24" s="1"/>
  <c r="H1037" i="1"/>
  <c r="G53" i="24" s="1"/>
  <c r="H1034" i="1"/>
  <c r="G50" i="24" s="1"/>
  <c r="H1032" i="1"/>
  <c r="G48" i="24" s="1"/>
  <c r="H1029" i="1"/>
  <c r="G46" i="24" s="1"/>
  <c r="H1026" i="1"/>
  <c r="G43" i="24" s="1"/>
  <c r="H1024" i="1"/>
  <c r="G41" i="24" s="1"/>
  <c r="H1023" i="1"/>
  <c r="G40" i="24" s="1"/>
  <c r="H1021" i="1"/>
  <c r="G38" i="24" s="1"/>
  <c r="H1020" i="1"/>
  <c r="G36" i="24" s="1"/>
  <c r="H1019" i="1"/>
  <c r="G35" i="24" s="1"/>
  <c r="H1018" i="1"/>
  <c r="G34" i="24" s="1"/>
  <c r="H1017" i="1"/>
  <c r="G33" i="24" s="1"/>
  <c r="H1016" i="1"/>
  <c r="G32" i="24" s="1"/>
  <c r="H1015" i="1"/>
  <c r="G31" i="24" s="1"/>
  <c r="H1014" i="1"/>
  <c r="G30" i="24" s="1"/>
  <c r="H1007" i="1"/>
  <c r="G22" i="24" s="1"/>
  <c r="H1005" i="1"/>
  <c r="G20" i="24" s="1"/>
  <c r="H1000" i="1"/>
  <c r="G16" i="24" s="1"/>
  <c r="H999" i="1"/>
  <c r="G15" i="24" s="1"/>
  <c r="H998" i="1"/>
  <c r="G13" i="24" s="1"/>
  <c r="H996" i="1"/>
  <c r="G11" i="24" s="1"/>
  <c r="H995" i="1"/>
  <c r="G10" i="24" s="1"/>
  <c r="H985" i="1"/>
  <c r="F50" i="12" s="1"/>
  <c r="H930" i="1"/>
  <c r="F49" i="12" s="1"/>
  <c r="H921" i="1"/>
  <c r="K48" i="12" s="1"/>
  <c r="H911" i="1"/>
  <c r="K47" i="12" s="1"/>
  <c r="H903" i="1"/>
  <c r="F46" i="12" s="1"/>
  <c r="H891" i="1"/>
  <c r="F45" i="12" s="1"/>
  <c r="H846" i="1"/>
  <c r="F44" i="12" s="1"/>
  <c r="H836" i="1"/>
  <c r="H829" i="1"/>
  <c r="H819" i="1"/>
  <c r="H813" i="1"/>
  <c r="H804" i="1"/>
  <c r="F42" i="12" s="1"/>
  <c r="H774" i="1"/>
  <c r="F41" i="12" s="1"/>
  <c r="H755" i="1"/>
  <c r="K40" i="12" s="1"/>
  <c r="H749" i="1"/>
  <c r="F40" i="12" s="1"/>
  <c r="H741" i="1"/>
  <c r="K39" i="12" s="1"/>
  <c r="H735" i="1"/>
  <c r="F39" i="12" s="1"/>
  <c r="H694" i="1"/>
  <c r="F38" i="12" s="1"/>
  <c r="H687" i="1"/>
  <c r="F37" i="12" s="1"/>
  <c r="H671" i="1"/>
  <c r="K36" i="12" s="1"/>
  <c r="H664" i="1"/>
  <c r="H657" i="1"/>
  <c r="H649" i="1"/>
  <c r="H627" i="1"/>
  <c r="F34" i="12" s="1"/>
  <c r="H615" i="1"/>
  <c r="F33" i="12" s="1"/>
  <c r="H606" i="1"/>
  <c r="F32" i="12" s="1"/>
  <c r="H567" i="1"/>
  <c r="K29" i="12" s="1"/>
  <c r="H560" i="1"/>
  <c r="K30" i="12" s="1"/>
  <c r="H536" i="1"/>
  <c r="F30" i="12" s="1"/>
  <c r="H527" i="1"/>
  <c r="K16" i="12" s="1"/>
  <c r="H513" i="1"/>
  <c r="F15" i="12" s="1"/>
  <c r="H504" i="1"/>
  <c r="F14" i="12" s="1"/>
  <c r="H496" i="1"/>
  <c r="F28" i="12" s="1"/>
  <c r="H469" i="1"/>
  <c r="K27" i="12" s="1"/>
  <c r="H440" i="1"/>
  <c r="K26" i="12" s="1"/>
  <c r="H433" i="1"/>
  <c r="K25" i="12" s="1"/>
  <c r="H426" i="1"/>
  <c r="F25" i="12" s="1"/>
  <c r="H415" i="1"/>
  <c r="F24" i="12" s="1"/>
  <c r="H407" i="1"/>
  <c r="K24" i="12" s="1"/>
  <c r="H400" i="1"/>
  <c r="F23" i="12" s="1"/>
  <c r="H389" i="1"/>
  <c r="K23" i="12" s="1"/>
  <c r="H354" i="1"/>
  <c r="K22" i="12" s="1"/>
  <c r="H347" i="1"/>
  <c r="K21" i="12" s="1"/>
  <c r="H340" i="1"/>
  <c r="F20" i="12" s="1"/>
  <c r="H304" i="1"/>
  <c r="F17" i="12" s="1"/>
  <c r="K17" i="12"/>
  <c r="H159" i="1"/>
  <c r="K13" i="12" s="1"/>
  <c r="H152" i="1"/>
  <c r="F11" i="12" s="1"/>
  <c r="H141" i="1"/>
  <c r="F10" i="12" s="1"/>
  <c r="H129" i="1"/>
  <c r="K8" i="12" s="1"/>
  <c r="H122" i="1"/>
  <c r="F9" i="12" s="1"/>
  <c r="H110" i="1"/>
  <c r="K12" i="12" s="1"/>
  <c r="H102" i="1"/>
  <c r="F12" i="12" s="1"/>
  <c r="H82" i="1"/>
  <c r="H75" i="1"/>
  <c r="H37" i="1"/>
  <c r="K7" i="12" s="1"/>
  <c r="H30" i="1"/>
  <c r="F7" i="12" s="1"/>
  <c r="H19" i="1"/>
  <c r="F6" i="12" s="1"/>
  <c r="F8" i="12" l="1"/>
  <c r="F35" i="12"/>
  <c r="F43" i="12"/>
  <c r="G37" i="24"/>
  <c r="K43" i="12"/>
  <c r="K51" i="12" s="1"/>
  <c r="H1039" i="1"/>
  <c r="G55" i="24" s="1"/>
  <c r="H1030" i="1"/>
  <c r="G47" i="24" s="1"/>
  <c r="H17" i="12"/>
  <c r="D340" i="1"/>
  <c r="B20" i="12" s="1"/>
  <c r="E340" i="1"/>
  <c r="C20" i="12" s="1"/>
  <c r="D315" i="1"/>
  <c r="B18" i="12" s="1"/>
  <c r="E315" i="1"/>
  <c r="C18" i="12" s="1"/>
  <c r="D326" i="1"/>
  <c r="B19" i="12" s="1"/>
  <c r="E326" i="1"/>
  <c r="C19" i="12" s="1"/>
  <c r="G17" i="12"/>
  <c r="H1041" i="1" l="1"/>
  <c r="G57" i="24" s="1"/>
  <c r="F194" i="1"/>
  <c r="F334" i="1" l="1"/>
  <c r="F335" i="1"/>
  <c r="F336" i="1"/>
  <c r="F337" i="1"/>
  <c r="G588" i="1"/>
  <c r="E29" i="12" s="1"/>
  <c r="E588" i="1"/>
  <c r="C29" i="12" s="1"/>
  <c r="D588" i="1"/>
  <c r="B29" i="12" s="1"/>
  <c r="F587" i="1"/>
  <c r="F586" i="1"/>
  <c r="F585" i="1"/>
  <c r="H585" i="1" s="1"/>
  <c r="H588" i="1" l="1"/>
  <c r="F29" i="12" s="1"/>
  <c r="F588" i="1"/>
  <c r="D29" i="12" s="1"/>
  <c r="D1024" i="1" l="1"/>
  <c r="E1024" i="1"/>
  <c r="G1024" i="1"/>
  <c r="E995" i="1"/>
  <c r="G995" i="1"/>
  <c r="D995" i="1"/>
  <c r="E657" i="1"/>
  <c r="G657" i="1"/>
  <c r="D657" i="1"/>
  <c r="F656" i="1"/>
  <c r="F494" i="1"/>
  <c r="G496" i="1"/>
  <c r="E28" i="12" s="1"/>
  <c r="E496" i="1"/>
  <c r="C28" i="12" s="1"/>
  <c r="D496" i="1"/>
  <c r="B28" i="12" s="1"/>
  <c r="F495" i="1"/>
  <c r="F493" i="1"/>
  <c r="F492" i="1"/>
  <c r="F491" i="1"/>
  <c r="F490" i="1"/>
  <c r="F942" i="1"/>
  <c r="F704" i="1"/>
  <c r="F641" i="1"/>
  <c r="F635" i="1"/>
  <c r="G415" i="1"/>
  <c r="E24" i="12" s="1"/>
  <c r="E415" i="1"/>
  <c r="C24" i="12" s="1"/>
  <c r="D415" i="1"/>
  <c r="B24" i="12" s="1"/>
  <c r="F414" i="1"/>
  <c r="F413" i="1"/>
  <c r="G407" i="1"/>
  <c r="J24" i="12" s="1"/>
  <c r="E407" i="1"/>
  <c r="H24" i="12" s="1"/>
  <c r="D407" i="1"/>
  <c r="G24" i="12" s="1"/>
  <c r="F406" i="1"/>
  <c r="F407" i="1" s="1"/>
  <c r="I24" i="12" s="1"/>
  <c r="G400" i="1"/>
  <c r="E23" i="12" s="1"/>
  <c r="E400" i="1"/>
  <c r="C23" i="12" s="1"/>
  <c r="D400" i="1"/>
  <c r="B23" i="12" s="1"/>
  <c r="F399" i="1"/>
  <c r="F398" i="1"/>
  <c r="F397" i="1"/>
  <c r="F396" i="1"/>
  <c r="F395" i="1"/>
  <c r="F496" i="1" l="1"/>
  <c r="D28" i="12" s="1"/>
  <c r="F415" i="1"/>
  <c r="D24" i="12" s="1"/>
  <c r="F400" i="1"/>
  <c r="D23" i="12" s="1"/>
  <c r="F367" i="1" l="1"/>
  <c r="H367" i="1" s="1"/>
  <c r="F361" i="1"/>
  <c r="F362" i="1"/>
  <c r="F363" i="1"/>
  <c r="G369" i="1"/>
  <c r="E22" i="12" s="1"/>
  <c r="E369" i="1"/>
  <c r="C22" i="12" s="1"/>
  <c r="D369" i="1"/>
  <c r="B22" i="12" s="1"/>
  <c r="F368" i="1"/>
  <c r="F366" i="1"/>
  <c r="H366" i="1" s="1"/>
  <c r="F364" i="1"/>
  <c r="H364" i="1" s="1"/>
  <c r="F360" i="1"/>
  <c r="F70" i="1"/>
  <c r="F69" i="1"/>
  <c r="H1003" i="1" l="1"/>
  <c r="G18" i="24" s="1"/>
  <c r="G23" i="24" s="1"/>
  <c r="H369" i="1"/>
  <c r="F22" i="12" s="1"/>
  <c r="F369" i="1"/>
  <c r="G1016" i="1"/>
  <c r="G469" i="1"/>
  <c r="J27" i="12" s="1"/>
  <c r="E469" i="1"/>
  <c r="H27" i="12" s="1"/>
  <c r="D469" i="1"/>
  <c r="G27" i="12" s="1"/>
  <c r="F468" i="1"/>
  <c r="F469" i="1" s="1"/>
  <c r="I27" i="12" s="1"/>
  <c r="H1010" i="1" l="1"/>
  <c r="D22" i="12"/>
  <c r="F951" i="1"/>
  <c r="F225" i="1"/>
  <c r="F861" i="1" l="1"/>
  <c r="D1036" i="1"/>
  <c r="G440" i="1"/>
  <c r="J26" i="12" s="1"/>
  <c r="E440" i="1"/>
  <c r="H26" i="12" s="1"/>
  <c r="D440" i="1"/>
  <c r="G26" i="12" s="1"/>
  <c r="F439" i="1"/>
  <c r="D1035" i="1"/>
  <c r="G389" i="1"/>
  <c r="J23" i="12" s="1"/>
  <c r="E389" i="1"/>
  <c r="H23" i="12" s="1"/>
  <c r="D389" i="1"/>
  <c r="G23" i="12" s="1"/>
  <c r="F388" i="1"/>
  <c r="F389" i="1" s="1"/>
  <c r="I23" i="12" s="1"/>
  <c r="F440" i="1" l="1"/>
  <c r="I26" i="12" s="1"/>
  <c r="F1036" i="1"/>
  <c r="G433" i="1"/>
  <c r="J25" i="12" s="1"/>
  <c r="E433" i="1"/>
  <c r="H25" i="12" s="1"/>
  <c r="D433" i="1"/>
  <c r="G25" i="12" s="1"/>
  <c r="F432" i="1"/>
  <c r="D1005" i="1"/>
  <c r="E1005" i="1"/>
  <c r="G1005" i="1"/>
  <c r="G315" i="1"/>
  <c r="F314" i="1"/>
  <c r="F44" i="1"/>
  <c r="F433" i="1" l="1"/>
  <c r="I25" i="12" s="1"/>
  <c r="F12" i="1" l="1"/>
  <c r="F950" i="1" l="1"/>
  <c r="D921" i="1"/>
  <c r="G48" i="12" s="1"/>
  <c r="E921" i="1"/>
  <c r="H48" i="12" s="1"/>
  <c r="G921" i="1"/>
  <c r="D1014" i="1"/>
  <c r="E1014" i="1"/>
  <c r="G1014" i="1"/>
  <c r="F920" i="1"/>
  <c r="F801" i="1"/>
  <c r="D1034" i="1"/>
  <c r="E1034" i="1"/>
  <c r="G1034" i="1"/>
  <c r="G567" i="1"/>
  <c r="J29" i="12" s="1"/>
  <c r="E567" i="1"/>
  <c r="H29" i="12" s="1"/>
  <c r="D567" i="1"/>
  <c r="G29" i="12" s="1"/>
  <c r="F566" i="1"/>
  <c r="F567" i="1" s="1"/>
  <c r="I29" i="12" s="1"/>
  <c r="F423" i="1"/>
  <c r="G426" i="1"/>
  <c r="E25" i="12" s="1"/>
  <c r="E426" i="1"/>
  <c r="C25" i="12" s="1"/>
  <c r="D426" i="1"/>
  <c r="B25" i="12" s="1"/>
  <c r="F425" i="1"/>
  <c r="F424" i="1"/>
  <c r="F422" i="1"/>
  <c r="F421" i="1"/>
  <c r="G354" i="1"/>
  <c r="J22" i="12" s="1"/>
  <c r="E354" i="1"/>
  <c r="H22" i="12" s="1"/>
  <c r="D354" i="1"/>
  <c r="G22" i="12" s="1"/>
  <c r="F353" i="1"/>
  <c r="F354" i="1" s="1"/>
  <c r="I22" i="12" s="1"/>
  <c r="G347" i="1"/>
  <c r="J21" i="12" s="1"/>
  <c r="E347" i="1"/>
  <c r="H21" i="12" s="1"/>
  <c r="D347" i="1"/>
  <c r="G21" i="12" s="1"/>
  <c r="F346" i="1"/>
  <c r="F1034" i="1" l="1"/>
  <c r="F426" i="1"/>
  <c r="D25" i="12" s="1"/>
  <c r="F347" i="1"/>
  <c r="I21" i="12" s="1"/>
  <c r="F222" i="1"/>
  <c r="F224" i="1"/>
  <c r="F233" i="1"/>
  <c r="D1023" i="1"/>
  <c r="E1023" i="1"/>
  <c r="G1023" i="1"/>
  <c r="F203" i="1"/>
  <c r="F1023" i="1" s="1"/>
  <c r="D1032" i="1"/>
  <c r="E1032" i="1"/>
  <c r="G1032" i="1"/>
  <c r="F204" i="1"/>
  <c r="F71" i="1"/>
  <c r="F27" i="1"/>
  <c r="F558" i="1" l="1"/>
  <c r="F556" i="1"/>
  <c r="F551" i="1"/>
  <c r="F550" i="1"/>
  <c r="F109" i="1" l="1"/>
  <c r="F100" i="1"/>
  <c r="F101" i="1"/>
  <c r="F108" i="1"/>
  <c r="G110" i="1"/>
  <c r="J12" i="12" s="1"/>
  <c r="E110" i="1"/>
  <c r="H12" i="12" s="1"/>
  <c r="D110" i="1"/>
  <c r="G12" i="12" s="1"/>
  <c r="G102" i="1"/>
  <c r="E12" i="12" s="1"/>
  <c r="E102" i="1"/>
  <c r="C12" i="12" s="1"/>
  <c r="D102" i="1"/>
  <c r="B12" i="12" s="1"/>
  <c r="F110" i="1" l="1"/>
  <c r="I12" i="12" s="1"/>
  <c r="F102" i="1"/>
  <c r="D12" i="12" s="1"/>
  <c r="G836" i="1"/>
  <c r="E836" i="1"/>
  <c r="D836" i="1"/>
  <c r="F835" i="1"/>
  <c r="G829" i="1"/>
  <c r="E829" i="1"/>
  <c r="D829" i="1"/>
  <c r="F828" i="1"/>
  <c r="F827" i="1"/>
  <c r="F826" i="1"/>
  <c r="F825" i="1"/>
  <c r="F800" i="1"/>
  <c r="F799" i="1"/>
  <c r="G649" i="1"/>
  <c r="D649" i="1"/>
  <c r="B35" i="12" s="1"/>
  <c r="F648" i="1"/>
  <c r="F647" i="1"/>
  <c r="G326" i="1"/>
  <c r="F325" i="1"/>
  <c r="F1005" i="1" s="1"/>
  <c r="D1026" i="1"/>
  <c r="E1026" i="1"/>
  <c r="G1026" i="1"/>
  <c r="F205" i="1"/>
  <c r="F1032" i="1" s="1"/>
  <c r="F206" i="1"/>
  <c r="F1026" i="1" s="1"/>
  <c r="F201" i="1"/>
  <c r="F198" i="1"/>
  <c r="F61" i="1"/>
  <c r="F836" i="1" l="1"/>
  <c r="F829" i="1"/>
  <c r="R937" i="1"/>
  <c r="O985" i="1"/>
  <c r="R936" i="1"/>
  <c r="Q958" i="1"/>
  <c r="Q959" i="1"/>
  <c r="Q960" i="1"/>
  <c r="Q961" i="1"/>
  <c r="Q962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R984" i="1" s="1"/>
  <c r="Q940" i="1"/>
  <c r="Q941" i="1"/>
  <c r="Q943" i="1"/>
  <c r="Q944" i="1"/>
  <c r="Q945" i="1"/>
  <c r="Q946" i="1"/>
  <c r="Q947" i="1"/>
  <c r="Q948" i="1"/>
  <c r="Q949" i="1"/>
  <c r="Q952" i="1"/>
  <c r="Q953" i="1"/>
  <c r="Q954" i="1"/>
  <c r="Q955" i="1"/>
  <c r="Q956" i="1"/>
  <c r="P958" i="1"/>
  <c r="P959" i="1"/>
  <c r="P960" i="1"/>
  <c r="P961" i="1"/>
  <c r="P962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39" i="1"/>
  <c r="R939" i="1" s="1"/>
  <c r="P940" i="1"/>
  <c r="P941" i="1"/>
  <c r="P943" i="1"/>
  <c r="P944" i="1"/>
  <c r="P945" i="1"/>
  <c r="P946" i="1"/>
  <c r="P947" i="1"/>
  <c r="P948" i="1"/>
  <c r="P949" i="1"/>
  <c r="P952" i="1"/>
  <c r="P953" i="1"/>
  <c r="P954" i="1"/>
  <c r="P955" i="1"/>
  <c r="P956" i="1"/>
  <c r="R702" i="1"/>
  <c r="R703" i="1"/>
  <c r="R705" i="1"/>
  <c r="R706" i="1"/>
  <c r="R707" i="1"/>
  <c r="R708" i="1"/>
  <c r="R709" i="1"/>
  <c r="R710" i="1"/>
  <c r="R711" i="1"/>
  <c r="R712" i="1"/>
  <c r="R713" i="1"/>
  <c r="R714" i="1"/>
  <c r="R715" i="1"/>
  <c r="S715" i="1" s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1" i="1"/>
  <c r="R732" i="1"/>
  <c r="R733" i="1"/>
  <c r="R734" i="1"/>
  <c r="S700" i="1"/>
  <c r="P735" i="1"/>
  <c r="Q701" i="1"/>
  <c r="Q702" i="1"/>
  <c r="Q703" i="1"/>
  <c r="Q705" i="1"/>
  <c r="Q706" i="1"/>
  <c r="Q707" i="1"/>
  <c r="Q708" i="1"/>
  <c r="Q709" i="1"/>
  <c r="Q710" i="1"/>
  <c r="Q711" i="1"/>
  <c r="Q712" i="1"/>
  <c r="Q713" i="1"/>
  <c r="Q714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S730" i="1" s="1"/>
  <c r="Q731" i="1"/>
  <c r="Q732" i="1"/>
  <c r="Q733" i="1"/>
  <c r="Q734" i="1"/>
  <c r="O735" i="1"/>
  <c r="E1020" i="1"/>
  <c r="G1020" i="1"/>
  <c r="D1020" i="1"/>
  <c r="E998" i="1"/>
  <c r="G998" i="1"/>
  <c r="D998" i="1"/>
  <c r="E694" i="1"/>
  <c r="C38" i="12" s="1"/>
  <c r="G694" i="1"/>
  <c r="F682" i="1"/>
  <c r="F683" i="1"/>
  <c r="F684" i="1"/>
  <c r="F685" i="1"/>
  <c r="F686" i="1"/>
  <c r="F634" i="1"/>
  <c r="F636" i="1"/>
  <c r="F637" i="1"/>
  <c r="F638" i="1"/>
  <c r="F639" i="1"/>
  <c r="F640" i="1"/>
  <c r="F642" i="1"/>
  <c r="F643" i="1"/>
  <c r="F644" i="1"/>
  <c r="F645" i="1"/>
  <c r="F646" i="1"/>
  <c r="F622" i="1"/>
  <c r="F623" i="1"/>
  <c r="F624" i="1"/>
  <c r="F625" i="1"/>
  <c r="F626" i="1"/>
  <c r="F613" i="1"/>
  <c r="F614" i="1"/>
  <c r="F605" i="1"/>
  <c r="F594" i="1"/>
  <c r="F595" i="1"/>
  <c r="F543" i="1"/>
  <c r="F544" i="1"/>
  <c r="F545" i="1"/>
  <c r="F546" i="1"/>
  <c r="F547" i="1"/>
  <c r="F548" i="1"/>
  <c r="F549" i="1"/>
  <c r="F552" i="1"/>
  <c r="F553" i="1"/>
  <c r="F554" i="1"/>
  <c r="F555" i="1"/>
  <c r="F557" i="1"/>
  <c r="F559" i="1"/>
  <c r="F534" i="1"/>
  <c r="F535" i="1"/>
  <c r="F520" i="1"/>
  <c r="F521" i="1"/>
  <c r="F522" i="1"/>
  <c r="F523" i="1"/>
  <c r="F524" i="1"/>
  <c r="F525" i="1"/>
  <c r="F526" i="1"/>
  <c r="F511" i="1"/>
  <c r="F512" i="1"/>
  <c r="F333" i="1"/>
  <c r="F338" i="1"/>
  <c r="F339" i="1"/>
  <c r="F311" i="1"/>
  <c r="F312" i="1"/>
  <c r="F313" i="1"/>
  <c r="F274" i="1"/>
  <c r="F275" i="1"/>
  <c r="F276" i="1"/>
  <c r="F289" i="1"/>
  <c r="F290" i="1"/>
  <c r="F291" i="1"/>
  <c r="F292" i="1"/>
  <c r="F294" i="1"/>
  <c r="F295" i="1"/>
  <c r="F296" i="1"/>
  <c r="F297" i="1"/>
  <c r="F298" i="1"/>
  <c r="F299" i="1"/>
  <c r="F301" i="1"/>
  <c r="F302" i="1"/>
  <c r="F303" i="1"/>
  <c r="F217" i="1"/>
  <c r="F218" i="1"/>
  <c r="F223" i="1"/>
  <c r="F226" i="1"/>
  <c r="F227" i="1"/>
  <c r="F228" i="1"/>
  <c r="F229" i="1"/>
  <c r="F231" i="1"/>
  <c r="F232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195" i="1"/>
  <c r="F196" i="1"/>
  <c r="F197" i="1"/>
  <c r="F199" i="1"/>
  <c r="F200" i="1"/>
  <c r="F202" i="1"/>
  <c r="F166" i="1"/>
  <c r="H166" i="1" s="1"/>
  <c r="H993" i="1" s="1"/>
  <c r="G8" i="24" s="1"/>
  <c r="F167" i="1"/>
  <c r="H167" i="1" s="1"/>
  <c r="F168" i="1"/>
  <c r="H168" i="1" s="1"/>
  <c r="F169" i="1"/>
  <c r="H169" i="1" s="1"/>
  <c r="F117" i="1"/>
  <c r="F118" i="1"/>
  <c r="F119" i="1"/>
  <c r="F120" i="1"/>
  <c r="F121" i="1"/>
  <c r="F13" i="1"/>
  <c r="F14" i="1"/>
  <c r="F18" i="1"/>
  <c r="E804" i="1"/>
  <c r="C42" i="12" s="1"/>
  <c r="G804" i="1"/>
  <c r="E42" i="12" s="1"/>
  <c r="D1038" i="1"/>
  <c r="D1037" i="1"/>
  <c r="D1029" i="1"/>
  <c r="D1021" i="1"/>
  <c r="D1019" i="1"/>
  <c r="D1018" i="1"/>
  <c r="D1017" i="1"/>
  <c r="D1016" i="1"/>
  <c r="D1015" i="1"/>
  <c r="D1007" i="1"/>
  <c r="D1000" i="1"/>
  <c r="D999" i="1"/>
  <c r="D996" i="1"/>
  <c r="D985" i="1"/>
  <c r="B50" i="12" s="1"/>
  <c r="D930" i="1"/>
  <c r="B49" i="12" s="1"/>
  <c r="D911" i="1"/>
  <c r="G47" i="12" s="1"/>
  <c r="D903" i="1"/>
  <c r="B46" i="12" s="1"/>
  <c r="D891" i="1"/>
  <c r="B45" i="12" s="1"/>
  <c r="D846" i="1"/>
  <c r="B44" i="12" s="1"/>
  <c r="D819" i="1"/>
  <c r="G43" i="12" s="1"/>
  <c r="D813" i="1"/>
  <c r="B43" i="12" s="1"/>
  <c r="D804" i="1"/>
  <c r="B42" i="12" s="1"/>
  <c r="D774" i="1"/>
  <c r="B41" i="12" s="1"/>
  <c r="D755" i="1"/>
  <c r="G40" i="12" s="1"/>
  <c r="D749" i="1"/>
  <c r="B40" i="12" s="1"/>
  <c r="D741" i="1"/>
  <c r="G39" i="12" s="1"/>
  <c r="D735" i="1"/>
  <c r="B39" i="12" s="1"/>
  <c r="D694" i="1"/>
  <c r="B38" i="12" s="1"/>
  <c r="D687" i="1"/>
  <c r="B37" i="12" s="1"/>
  <c r="D671" i="1"/>
  <c r="G36" i="12" s="1"/>
  <c r="D664" i="1"/>
  <c r="D627" i="1"/>
  <c r="B34" i="12" s="1"/>
  <c r="D615" i="1"/>
  <c r="B33" i="12" s="1"/>
  <c r="D606" i="1"/>
  <c r="B32" i="12" s="1"/>
  <c r="G31" i="12"/>
  <c r="D560" i="1"/>
  <c r="G30" i="12" s="1"/>
  <c r="D536" i="1"/>
  <c r="B30" i="12" s="1"/>
  <c r="D527" i="1"/>
  <c r="G16" i="12" s="1"/>
  <c r="D513" i="1"/>
  <c r="B15" i="12" s="1"/>
  <c r="D504" i="1"/>
  <c r="B14" i="12" s="1"/>
  <c r="D304" i="1"/>
  <c r="B17" i="12" s="1"/>
  <c r="D170" i="1"/>
  <c r="B13" i="12" s="1"/>
  <c r="D159" i="1"/>
  <c r="G13" i="12" s="1"/>
  <c r="D152" i="1"/>
  <c r="B11" i="12" s="1"/>
  <c r="D141" i="1"/>
  <c r="B10" i="12" s="1"/>
  <c r="D129" i="1"/>
  <c r="G8" i="12" s="1"/>
  <c r="D122" i="1"/>
  <c r="B9" i="12" s="1"/>
  <c r="D82" i="1"/>
  <c r="D75" i="1"/>
  <c r="D37" i="1"/>
  <c r="G7" i="12" s="1"/>
  <c r="D30" i="1"/>
  <c r="B7" i="12" s="1"/>
  <c r="D19" i="1"/>
  <c r="B6" i="12" s="1"/>
  <c r="E996" i="1"/>
  <c r="G996" i="1"/>
  <c r="F803" i="1"/>
  <c r="F802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208" i="1" l="1"/>
  <c r="I17" i="12" s="1"/>
  <c r="H994" i="1"/>
  <c r="G9" i="24" s="1"/>
  <c r="F598" i="1"/>
  <c r="B8" i="12"/>
  <c r="R955" i="1"/>
  <c r="R947" i="1"/>
  <c r="R940" i="1"/>
  <c r="R981" i="1"/>
  <c r="R954" i="1"/>
  <c r="R946" i="1"/>
  <c r="R978" i="1"/>
  <c r="R972" i="1"/>
  <c r="S702" i="1"/>
  <c r="S713" i="1"/>
  <c r="R952" i="1"/>
  <c r="R944" i="1"/>
  <c r="R982" i="1"/>
  <c r="R976" i="1"/>
  <c r="R961" i="1"/>
  <c r="R975" i="1"/>
  <c r="R960" i="1"/>
  <c r="R953" i="1"/>
  <c r="R945" i="1"/>
  <c r="R983" i="1"/>
  <c r="R977" i="1"/>
  <c r="R962" i="1"/>
  <c r="R956" i="1"/>
  <c r="R948" i="1"/>
  <c r="R941" i="1"/>
  <c r="R980" i="1"/>
  <c r="R974" i="1"/>
  <c r="R959" i="1"/>
  <c r="R979" i="1"/>
  <c r="R973" i="1"/>
  <c r="R958" i="1"/>
  <c r="R949" i="1"/>
  <c r="R943" i="1"/>
  <c r="S732" i="1"/>
  <c r="S720" i="1"/>
  <c r="S706" i="1"/>
  <c r="S711" i="1"/>
  <c r="S727" i="1"/>
  <c r="S708" i="1"/>
  <c r="S725" i="1"/>
  <c r="S712" i="1"/>
  <c r="S724" i="1"/>
  <c r="S729" i="1"/>
  <c r="S723" i="1"/>
  <c r="S717" i="1"/>
  <c r="S734" i="1"/>
  <c r="S722" i="1"/>
  <c r="S710" i="1"/>
  <c r="S718" i="1"/>
  <c r="S709" i="1"/>
  <c r="S728" i="1"/>
  <c r="S716" i="1"/>
  <c r="S731" i="1"/>
  <c r="S719" i="1"/>
  <c r="S705" i="1"/>
  <c r="S707" i="1"/>
  <c r="S703" i="1"/>
  <c r="S733" i="1"/>
  <c r="S721" i="1"/>
  <c r="S726" i="1"/>
  <c r="S714" i="1"/>
  <c r="Q735" i="1"/>
  <c r="S735" i="1" s="1"/>
  <c r="F1020" i="1"/>
  <c r="D1039" i="1"/>
  <c r="F804" i="1"/>
  <c r="D1001" i="1"/>
  <c r="D1010" i="1"/>
  <c r="D1030" i="1"/>
  <c r="D42" i="12" l="1"/>
  <c r="D1041" i="1"/>
  <c r="D1012" i="1"/>
  <c r="F705" i="1"/>
  <c r="F937" i="1" l="1"/>
  <c r="F938" i="1"/>
  <c r="F939" i="1"/>
  <c r="F940" i="1"/>
  <c r="F941" i="1"/>
  <c r="F943" i="1"/>
  <c r="F944" i="1"/>
  <c r="F945" i="1"/>
  <c r="F946" i="1"/>
  <c r="F947" i="1"/>
  <c r="F948" i="1"/>
  <c r="F949" i="1"/>
  <c r="F952" i="1"/>
  <c r="F953" i="1"/>
  <c r="F954" i="1"/>
  <c r="F955" i="1"/>
  <c r="F956" i="1"/>
  <c r="F957" i="1"/>
  <c r="F958" i="1"/>
  <c r="F959" i="1"/>
  <c r="F960" i="1"/>
  <c r="F961" i="1"/>
  <c r="F962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693" i="1"/>
  <c r="F323" i="1"/>
  <c r="F324" i="1"/>
  <c r="F116" i="1"/>
  <c r="H31" i="12" l="1"/>
  <c r="J31" i="12" l="1"/>
  <c r="G122" i="1"/>
  <c r="E122" i="1"/>
  <c r="C9" i="12" s="1"/>
  <c r="E9" i="12" l="1"/>
  <c r="F122" i="1"/>
  <c r="D9" i="12" s="1"/>
  <c r="G741" i="1"/>
  <c r="F322" i="1" l="1"/>
  <c r="F326" i="1" s="1"/>
  <c r="D19" i="12" s="1"/>
  <c r="G340" i="1"/>
  <c r="F332" i="1"/>
  <c r="F340" i="1" s="1"/>
  <c r="D20" i="12" s="1"/>
  <c r="E19" i="1"/>
  <c r="C6" i="12" s="1"/>
  <c r="G19" i="1"/>
  <c r="E20" i="12" l="1"/>
  <c r="E18" i="12"/>
  <c r="E19" i="12"/>
  <c r="F765" i="1" l="1"/>
  <c r="E75" i="1" l="1"/>
  <c r="G75" i="1"/>
  <c r="F843" i="1"/>
  <c r="F844" i="1"/>
  <c r="F845" i="1"/>
  <c r="F842" i="1"/>
  <c r="F810" i="1"/>
  <c r="F811" i="1"/>
  <c r="F812" i="1"/>
  <c r="F809" i="1"/>
  <c r="E741" i="1"/>
  <c r="H39" i="12" s="1"/>
  <c r="F310" i="1" l="1"/>
  <c r="F1003" i="1" s="1"/>
  <c r="F315" i="1" l="1"/>
  <c r="D18" i="12" s="1"/>
  <c r="E649" i="1"/>
  <c r="C35" i="12" s="1"/>
  <c r="G846" i="1" l="1"/>
  <c r="F846" i="1"/>
  <c r="D44" i="12" s="1"/>
  <c r="E846" i="1"/>
  <c r="C44" i="12" s="1"/>
  <c r="G819" i="1"/>
  <c r="J43" i="12" s="1"/>
  <c r="E819" i="1"/>
  <c r="H43" i="12" s="1"/>
  <c r="F818" i="1"/>
  <c r="G813" i="1"/>
  <c r="E43" i="12" s="1"/>
  <c r="E813" i="1"/>
  <c r="C43" i="12" s="1"/>
  <c r="E627" i="1"/>
  <c r="C34" i="12" s="1"/>
  <c r="G627" i="1"/>
  <c r="F72" i="1"/>
  <c r="E44" i="12" l="1"/>
  <c r="F819" i="1"/>
  <c r="I43" i="12" s="1"/>
  <c r="F813" i="1"/>
  <c r="D43" i="12" s="1"/>
  <c r="Q957" i="1"/>
  <c r="Q938" i="1"/>
  <c r="R938" i="1" s="1"/>
  <c r="P957" i="1"/>
  <c r="P985" i="1" s="1"/>
  <c r="P741" i="1"/>
  <c r="Q741" i="1"/>
  <c r="R741" i="1"/>
  <c r="S740" i="1"/>
  <c r="S741" i="1" s="1"/>
  <c r="R701" i="1"/>
  <c r="S701" i="1" s="1"/>
  <c r="O741" i="1"/>
  <c r="F700" i="1"/>
  <c r="F701" i="1"/>
  <c r="F702" i="1"/>
  <c r="F703" i="1"/>
  <c r="F706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45" i="1"/>
  <c r="F46" i="1"/>
  <c r="F47" i="1"/>
  <c r="F48" i="1"/>
  <c r="F49" i="1"/>
  <c r="F51" i="1"/>
  <c r="F52" i="1"/>
  <c r="F53" i="1"/>
  <c r="F54" i="1"/>
  <c r="F55" i="1"/>
  <c r="F56" i="1"/>
  <c r="F57" i="1"/>
  <c r="F58" i="1"/>
  <c r="F59" i="1"/>
  <c r="F853" i="1"/>
  <c r="F854" i="1"/>
  <c r="F855" i="1"/>
  <c r="F856" i="1"/>
  <c r="F857" i="1"/>
  <c r="F858" i="1"/>
  <c r="F859" i="1"/>
  <c r="F860" i="1"/>
  <c r="F862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J30" i="24"/>
  <c r="J6" i="24"/>
  <c r="F993" i="1" l="1"/>
  <c r="F694" i="1"/>
  <c r="D38" i="12" s="1"/>
  <c r="R957" i="1"/>
  <c r="E687" i="1" l="1"/>
  <c r="C37" i="12" s="1"/>
  <c r="G687" i="1"/>
  <c r="E911" i="1"/>
  <c r="H47" i="12" s="1"/>
  <c r="G911" i="1"/>
  <c r="E129" i="1" l="1"/>
  <c r="H8" i="12" s="1"/>
  <c r="G129" i="1"/>
  <c r="E170" i="1"/>
  <c r="C13" i="12" s="1"/>
  <c r="G170" i="1"/>
  <c r="F165" i="1"/>
  <c r="H165" i="1" l="1"/>
  <c r="H992" i="1" s="1"/>
  <c r="J8" i="12"/>
  <c r="E903" i="1"/>
  <c r="C46" i="12" s="1"/>
  <c r="G903" i="1"/>
  <c r="F772" i="1"/>
  <c r="E30" i="1"/>
  <c r="C7" i="12" s="1"/>
  <c r="G30" i="1"/>
  <c r="F25" i="1"/>
  <c r="F26" i="1"/>
  <c r="G37" i="1"/>
  <c r="E37" i="1"/>
  <c r="H7" i="12" s="1"/>
  <c r="F36" i="1"/>
  <c r="F1035" i="1" s="1"/>
  <c r="F29" i="1"/>
  <c r="F28" i="1"/>
  <c r="H1001" i="1" l="1"/>
  <c r="H1012" i="1" s="1"/>
  <c r="G27" i="24" s="1"/>
  <c r="G7" i="24"/>
  <c r="G17" i="24" s="1"/>
  <c r="H170" i="1"/>
  <c r="F13" i="12" s="1"/>
  <c r="F51" i="12" s="1"/>
  <c r="F37" i="1"/>
  <c r="I7" i="12" s="1"/>
  <c r="E7" i="12"/>
  <c r="J7" i="12"/>
  <c r="F30" i="1"/>
  <c r="D7" i="12" s="1"/>
  <c r="D9" i="24"/>
  <c r="F9" i="24"/>
  <c r="C9" i="24"/>
  <c r="D7" i="24"/>
  <c r="F7" i="24"/>
  <c r="C7" i="24"/>
  <c r="D43" i="24"/>
  <c r="C43" i="24"/>
  <c r="F936" i="1"/>
  <c r="F928" i="1"/>
  <c r="F929" i="1"/>
  <c r="F927" i="1"/>
  <c r="F918" i="1"/>
  <c r="F919" i="1"/>
  <c r="F917" i="1"/>
  <c r="F910" i="1"/>
  <c r="F909" i="1"/>
  <c r="F898" i="1"/>
  <c r="F899" i="1"/>
  <c r="F900" i="1"/>
  <c r="F901" i="1"/>
  <c r="F902" i="1"/>
  <c r="F897" i="1"/>
  <c r="F889" i="1"/>
  <c r="F890" i="1"/>
  <c r="F852" i="1"/>
  <c r="F761" i="1"/>
  <c r="F762" i="1"/>
  <c r="F763" i="1"/>
  <c r="F764" i="1"/>
  <c r="F766" i="1"/>
  <c r="F767" i="1"/>
  <c r="F768" i="1"/>
  <c r="F769" i="1"/>
  <c r="F770" i="1"/>
  <c r="F771" i="1"/>
  <c r="F773" i="1"/>
  <c r="F760" i="1"/>
  <c r="F754" i="1"/>
  <c r="F747" i="1"/>
  <c r="F748" i="1"/>
  <c r="F746" i="1"/>
  <c r="F740" i="1"/>
  <c r="F728" i="1"/>
  <c r="F729" i="1"/>
  <c r="F730" i="1"/>
  <c r="F731" i="1"/>
  <c r="F732" i="1"/>
  <c r="F733" i="1"/>
  <c r="F734" i="1"/>
  <c r="F727" i="1"/>
  <c r="F721" i="1"/>
  <c r="F722" i="1"/>
  <c r="F723" i="1"/>
  <c r="F724" i="1"/>
  <c r="F725" i="1"/>
  <c r="F726" i="1"/>
  <c r="F699" i="1"/>
  <c r="F670" i="1"/>
  <c r="F663" i="1"/>
  <c r="F655" i="1"/>
  <c r="F633" i="1"/>
  <c r="F992" i="1" s="1"/>
  <c r="F621" i="1"/>
  <c r="F612" i="1"/>
  <c r="F604" i="1"/>
  <c r="I31" i="12"/>
  <c r="F542" i="1"/>
  <c r="F1024" i="1" s="1"/>
  <c r="F533" i="1"/>
  <c r="F519" i="1"/>
  <c r="F510" i="1"/>
  <c r="F503" i="1"/>
  <c r="F502" i="1"/>
  <c r="F214" i="1"/>
  <c r="F158" i="1"/>
  <c r="F148" i="1"/>
  <c r="F149" i="1"/>
  <c r="F150" i="1"/>
  <c r="F151" i="1"/>
  <c r="F147" i="1"/>
  <c r="F136" i="1"/>
  <c r="F137" i="1"/>
  <c r="F138" i="1"/>
  <c r="F139" i="1"/>
  <c r="F140" i="1"/>
  <c r="F135" i="1"/>
  <c r="F128" i="1"/>
  <c r="F81" i="1"/>
  <c r="F60" i="1"/>
  <c r="F62" i="1"/>
  <c r="F63" i="1"/>
  <c r="F64" i="1"/>
  <c r="F65" i="1"/>
  <c r="F66" i="1"/>
  <c r="F67" i="1"/>
  <c r="F68" i="1"/>
  <c r="F73" i="1"/>
  <c r="F74" i="1"/>
  <c r="F43" i="1"/>
  <c r="F11" i="1"/>
  <c r="E56" i="24"/>
  <c r="D56" i="24"/>
  <c r="C56" i="24"/>
  <c r="E52" i="24"/>
  <c r="D52" i="24"/>
  <c r="C52" i="24"/>
  <c r="E49" i="24"/>
  <c r="D49" i="24"/>
  <c r="C49" i="24"/>
  <c r="E44" i="24"/>
  <c r="D44" i="24"/>
  <c r="C44" i="24"/>
  <c r="E39" i="24"/>
  <c r="D39" i="24"/>
  <c r="C39" i="24"/>
  <c r="E26" i="24"/>
  <c r="D26" i="24"/>
  <c r="C26" i="24"/>
  <c r="E25" i="24"/>
  <c r="D25" i="24"/>
  <c r="C25" i="24"/>
  <c r="E24" i="24"/>
  <c r="D24" i="24"/>
  <c r="C24" i="24"/>
  <c r="E21" i="24"/>
  <c r="D21" i="24"/>
  <c r="C21" i="24"/>
  <c r="E20" i="24"/>
  <c r="D20" i="24"/>
  <c r="C20" i="24"/>
  <c r="E12" i="24"/>
  <c r="D12" i="24"/>
  <c r="C12" i="24"/>
  <c r="F12" i="24"/>
  <c r="F20" i="24"/>
  <c r="F21" i="24"/>
  <c r="F24" i="24"/>
  <c r="F25" i="24"/>
  <c r="F26" i="24"/>
  <c r="F39" i="24"/>
  <c r="F44" i="24"/>
  <c r="F49" i="24"/>
  <c r="F52" i="24"/>
  <c r="F56" i="24"/>
  <c r="E1038" i="1"/>
  <c r="D54" i="24" s="1"/>
  <c r="C54" i="24"/>
  <c r="E1037" i="1"/>
  <c r="D53" i="24" s="1"/>
  <c r="C53" i="24"/>
  <c r="D51" i="24"/>
  <c r="C51" i="24"/>
  <c r="D50" i="24"/>
  <c r="C48" i="24"/>
  <c r="E1029" i="1"/>
  <c r="D46" i="24" s="1"/>
  <c r="C46" i="24"/>
  <c r="D45" i="24"/>
  <c r="C45" i="24"/>
  <c r="D42" i="24"/>
  <c r="C42" i="24"/>
  <c r="D41" i="24"/>
  <c r="C41" i="24"/>
  <c r="D40" i="24"/>
  <c r="C40" i="24"/>
  <c r="E1021" i="1"/>
  <c r="D38" i="24" s="1"/>
  <c r="C38" i="24"/>
  <c r="D36" i="24"/>
  <c r="C36" i="24"/>
  <c r="E1019" i="1"/>
  <c r="D35" i="24" s="1"/>
  <c r="C35" i="24"/>
  <c r="E1018" i="1"/>
  <c r="D34" i="24" s="1"/>
  <c r="C34" i="24"/>
  <c r="E1017" i="1"/>
  <c r="D33" i="24" s="1"/>
  <c r="C33" i="24"/>
  <c r="E1016" i="1"/>
  <c r="D32" i="24" s="1"/>
  <c r="C32" i="24"/>
  <c r="E1015" i="1"/>
  <c r="D31" i="24" s="1"/>
  <c r="C31" i="24"/>
  <c r="D30" i="24"/>
  <c r="C30" i="24"/>
  <c r="E1007" i="1"/>
  <c r="D22" i="24" s="1"/>
  <c r="C22" i="24"/>
  <c r="D19" i="24"/>
  <c r="C19" i="24"/>
  <c r="E1000" i="1"/>
  <c r="D16" i="24" s="1"/>
  <c r="C16" i="24"/>
  <c r="E999" i="1"/>
  <c r="D15" i="24" s="1"/>
  <c r="C15" i="24"/>
  <c r="D13" i="24"/>
  <c r="C13" i="24"/>
  <c r="D11" i="24"/>
  <c r="C11" i="24"/>
  <c r="D10" i="24"/>
  <c r="C10" i="24"/>
  <c r="D8" i="24"/>
  <c r="C8" i="24"/>
  <c r="E985" i="1"/>
  <c r="C50" i="12" s="1"/>
  <c r="E930" i="1"/>
  <c r="C49" i="12" s="1"/>
  <c r="E891" i="1"/>
  <c r="C45" i="12" s="1"/>
  <c r="E774" i="1"/>
  <c r="C41" i="12" s="1"/>
  <c r="E755" i="1"/>
  <c r="H40" i="12" s="1"/>
  <c r="E749" i="1"/>
  <c r="C40" i="12" s="1"/>
  <c r="E735" i="1"/>
  <c r="C39" i="12" s="1"/>
  <c r="E671" i="1"/>
  <c r="H36" i="12" s="1"/>
  <c r="E664" i="1"/>
  <c r="E615" i="1"/>
  <c r="C33" i="12" s="1"/>
  <c r="E606" i="1"/>
  <c r="C32" i="12" s="1"/>
  <c r="E560" i="1"/>
  <c r="H30" i="12" s="1"/>
  <c r="E536" i="1"/>
  <c r="C30" i="12" s="1"/>
  <c r="E527" i="1"/>
  <c r="H16" i="12" s="1"/>
  <c r="E513" i="1"/>
  <c r="C15" i="12" s="1"/>
  <c r="E504" i="1"/>
  <c r="C14" i="12" s="1"/>
  <c r="E304" i="1"/>
  <c r="C17" i="12" s="1"/>
  <c r="E159" i="1"/>
  <c r="H13" i="12" s="1"/>
  <c r="E152" i="1"/>
  <c r="C11" i="12" s="1"/>
  <c r="E141" i="1"/>
  <c r="C10" i="12" s="1"/>
  <c r="E82" i="1"/>
  <c r="C8" i="12" s="1"/>
  <c r="S699" i="1"/>
  <c r="S698" i="1"/>
  <c r="F51" i="24"/>
  <c r="F42" i="24"/>
  <c r="F19" i="24"/>
  <c r="F18" i="24"/>
  <c r="F8" i="24"/>
  <c r="F1004" i="1" l="1"/>
  <c r="F994" i="1"/>
  <c r="F1025" i="1"/>
  <c r="F657" i="1"/>
  <c r="F995" i="1"/>
  <c r="E10" i="24" s="1"/>
  <c r="F921" i="1"/>
  <c r="F1014" i="1"/>
  <c r="F649" i="1"/>
  <c r="F741" i="1"/>
  <c r="I39" i="12" s="1"/>
  <c r="F998" i="1"/>
  <c r="F996" i="1"/>
  <c r="F19" i="1"/>
  <c r="D6" i="12" s="1"/>
  <c r="F75" i="1"/>
  <c r="J646" i="1"/>
  <c r="E36" i="24"/>
  <c r="F627" i="1"/>
  <c r="D34" i="12" s="1"/>
  <c r="E48" i="24"/>
  <c r="J74" i="1"/>
  <c r="F10" i="24"/>
  <c r="F1015" i="1"/>
  <c r="E31" i="24" s="1"/>
  <c r="F1007" i="1"/>
  <c r="E22" i="24" s="1"/>
  <c r="F664" i="1"/>
  <c r="F755" i="1"/>
  <c r="I40" i="12" s="1"/>
  <c r="E50" i="24"/>
  <c r="J734" i="1"/>
  <c r="F1029" i="1"/>
  <c r="E46" i="24" s="1"/>
  <c r="F671" i="1"/>
  <c r="I36" i="12" s="1"/>
  <c r="E45" i="24"/>
  <c r="F911" i="1"/>
  <c r="I47" i="12" s="1"/>
  <c r="F129" i="1"/>
  <c r="I8" i="12" s="1"/>
  <c r="F687" i="1"/>
  <c r="D37" i="12" s="1"/>
  <c r="F170" i="1"/>
  <c r="D13" i="12" s="1"/>
  <c r="F159" i="1"/>
  <c r="I13" i="12" s="1"/>
  <c r="F903" i="1"/>
  <c r="D46" i="12" s="1"/>
  <c r="E40" i="24"/>
  <c r="F1016" i="1"/>
  <c r="E32" i="24" s="1"/>
  <c r="F999" i="1"/>
  <c r="E15" i="24" s="1"/>
  <c r="F1019" i="1"/>
  <c r="E35" i="24" s="1"/>
  <c r="F504" i="1"/>
  <c r="D14" i="12" s="1"/>
  <c r="F891" i="1"/>
  <c r="D45" i="12" s="1"/>
  <c r="F930" i="1"/>
  <c r="D49" i="12" s="1"/>
  <c r="F152" i="1"/>
  <c r="D11" i="12" s="1"/>
  <c r="F1017" i="1"/>
  <c r="E33" i="24" s="1"/>
  <c r="F1021" i="1"/>
  <c r="E38" i="24" s="1"/>
  <c r="F735" i="1"/>
  <c r="D39" i="12" s="1"/>
  <c r="F1018" i="1"/>
  <c r="E34" i="24" s="1"/>
  <c r="C55" i="24"/>
  <c r="F615" i="1"/>
  <c r="D33" i="12" s="1"/>
  <c r="F606" i="1"/>
  <c r="D32" i="12" s="1"/>
  <c r="C50" i="24"/>
  <c r="C18" i="24"/>
  <c r="C23" i="24" s="1"/>
  <c r="F1038" i="1"/>
  <c r="E54" i="24" s="1"/>
  <c r="C47" i="24"/>
  <c r="G51" i="12"/>
  <c r="C37" i="24"/>
  <c r="C17" i="24"/>
  <c r="F985" i="1"/>
  <c r="D50" i="12" s="1"/>
  <c r="F774" i="1"/>
  <c r="D41" i="12" s="1"/>
  <c r="F749" i="1"/>
  <c r="D40" i="12" s="1"/>
  <c r="F1037" i="1"/>
  <c r="E53" i="24" s="1"/>
  <c r="F560" i="1"/>
  <c r="I30" i="12" s="1"/>
  <c r="F1000" i="1"/>
  <c r="E16" i="24" s="1"/>
  <c r="F536" i="1"/>
  <c r="D30" i="12" s="1"/>
  <c r="F527" i="1"/>
  <c r="I16" i="12" s="1"/>
  <c r="F513" i="1"/>
  <c r="D15" i="12" s="1"/>
  <c r="F304" i="1"/>
  <c r="D17" i="12" s="1"/>
  <c r="F141" i="1"/>
  <c r="D10" i="12" s="1"/>
  <c r="F82" i="1"/>
  <c r="D37" i="24"/>
  <c r="E1039" i="1"/>
  <c r="D55" i="24" s="1"/>
  <c r="D48" i="24"/>
  <c r="E1030" i="1"/>
  <c r="H51" i="12"/>
  <c r="E1010" i="1"/>
  <c r="D18" i="24"/>
  <c r="D23" i="24" s="1"/>
  <c r="E1001" i="1"/>
  <c r="D17" i="24"/>
  <c r="G1038" i="1"/>
  <c r="G1037" i="1"/>
  <c r="G1029" i="1"/>
  <c r="F43" i="24"/>
  <c r="G1021" i="1"/>
  <c r="G1019" i="1"/>
  <c r="G1018" i="1"/>
  <c r="G1017" i="1"/>
  <c r="G1015" i="1"/>
  <c r="G1007" i="1"/>
  <c r="G1000" i="1"/>
  <c r="G999" i="1"/>
  <c r="G985" i="1"/>
  <c r="G930" i="1"/>
  <c r="G891" i="1"/>
  <c r="G774" i="1"/>
  <c r="G755" i="1"/>
  <c r="G749" i="1"/>
  <c r="G735" i="1"/>
  <c r="G671" i="1"/>
  <c r="G664" i="1"/>
  <c r="G615" i="1"/>
  <c r="G606" i="1"/>
  <c r="G560" i="1"/>
  <c r="G536" i="1"/>
  <c r="G527" i="1"/>
  <c r="G513" i="1"/>
  <c r="G504" i="1"/>
  <c r="G304" i="1"/>
  <c r="G159" i="1"/>
  <c r="G152" i="1"/>
  <c r="G141" i="1"/>
  <c r="G82" i="1"/>
  <c r="E1041" i="1" l="1"/>
  <c r="E1012" i="1"/>
  <c r="D27" i="24" s="1"/>
  <c r="D8" i="12"/>
  <c r="D35" i="12"/>
  <c r="I48" i="12"/>
  <c r="E13" i="24"/>
  <c r="E30" i="24"/>
  <c r="E41" i="24"/>
  <c r="E11" i="24"/>
  <c r="F46" i="24"/>
  <c r="E43" i="24"/>
  <c r="E51" i="24"/>
  <c r="J40" i="12"/>
  <c r="E9" i="24"/>
  <c r="E18" i="24"/>
  <c r="J13" i="12"/>
  <c r="F45" i="24"/>
  <c r="E42" i="24"/>
  <c r="F50" i="24"/>
  <c r="E19" i="24"/>
  <c r="F48" i="24"/>
  <c r="E7" i="24"/>
  <c r="E8" i="24"/>
  <c r="C27" i="24"/>
  <c r="C51" i="12"/>
  <c r="E37" i="24"/>
  <c r="B51" i="12"/>
  <c r="E38" i="12"/>
  <c r="E50" i="12"/>
  <c r="E45" i="12"/>
  <c r="E49" i="12"/>
  <c r="J48" i="12"/>
  <c r="F22" i="24"/>
  <c r="F38" i="24"/>
  <c r="E14" i="12"/>
  <c r="J47" i="12"/>
  <c r="E33" i="12"/>
  <c r="E46" i="12"/>
  <c r="F15" i="24"/>
  <c r="E41" i="12"/>
  <c r="E40" i="12"/>
  <c r="J39" i="12"/>
  <c r="E37" i="12"/>
  <c r="F53" i="24"/>
  <c r="J36" i="12"/>
  <c r="E34" i="12"/>
  <c r="E32" i="12"/>
  <c r="J30" i="12"/>
  <c r="F41" i="24"/>
  <c r="E30" i="12"/>
  <c r="F16" i="24"/>
  <c r="F36" i="24"/>
  <c r="F34" i="24"/>
  <c r="F40" i="24"/>
  <c r="F35" i="24"/>
  <c r="F32" i="24"/>
  <c r="F33" i="24"/>
  <c r="J16" i="12"/>
  <c r="F31" i="24"/>
  <c r="E15" i="12"/>
  <c r="C57" i="24"/>
  <c r="F54" i="24"/>
  <c r="J17" i="12"/>
  <c r="F30" i="24"/>
  <c r="E13" i="12"/>
  <c r="F13" i="24"/>
  <c r="E11" i="12"/>
  <c r="E10" i="12"/>
  <c r="F11" i="24"/>
  <c r="E6" i="12"/>
  <c r="E39" i="12"/>
  <c r="E17" i="12"/>
  <c r="F1010" i="1"/>
  <c r="F1039" i="1"/>
  <c r="E55" i="24" s="1"/>
  <c r="F1030" i="1"/>
  <c r="F1001" i="1"/>
  <c r="D57" i="24"/>
  <c r="D47" i="24"/>
  <c r="E8" i="12"/>
  <c r="E35" i="12"/>
  <c r="G1030" i="1"/>
  <c r="G1039" i="1"/>
  <c r="G1010" i="1"/>
  <c r="G1001" i="1"/>
  <c r="G1041" i="1" l="1"/>
  <c r="F1012" i="1"/>
  <c r="E27" i="24" s="1"/>
  <c r="E47" i="24"/>
  <c r="F1041" i="1"/>
  <c r="E57" i="24" s="1"/>
  <c r="I51" i="12"/>
  <c r="E17" i="24"/>
  <c r="E23" i="24"/>
  <c r="D51" i="12"/>
  <c r="F23" i="24"/>
  <c r="F37" i="24"/>
  <c r="F55" i="24"/>
  <c r="F47" i="24"/>
  <c r="J51" i="12"/>
  <c r="F17" i="24"/>
  <c r="G1012" i="1"/>
  <c r="E51" i="12"/>
  <c r="F57" i="24" l="1"/>
  <c r="F27" i="24"/>
  <c r="J560" i="1"/>
  <c r="J536" i="1"/>
  <c r="K55" i="12" l="1"/>
</calcChain>
</file>

<file path=xl/sharedStrings.xml><?xml version="1.0" encoding="utf-8"?>
<sst xmlns="http://schemas.openxmlformats.org/spreadsheetml/2006/main" count="2561" uniqueCount="778">
  <si>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</si>
  <si>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</si>
  <si>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</si>
  <si>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</si>
  <si>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</si>
  <si>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</si>
  <si>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</si>
  <si>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Rendsz nevelési segély/térítési díj/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</si>
  <si>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</si>
  <si>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</si>
  <si>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</si>
  <si>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</si>
  <si>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</si>
  <si>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</si>
  <si>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</si>
  <si>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</si>
  <si>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</si>
  <si>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</si>
  <si>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</si>
  <si>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</si>
  <si>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</si>
  <si>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</si>
  <si>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</si>
  <si>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</si>
  <si>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</si>
  <si>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</si>
  <si>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</si>
  <si>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</si>
  <si>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</si>
  <si>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</si>
  <si>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</si>
  <si>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</si>
  <si>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</si>
  <si>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</si>
  <si>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</si>
  <si>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</si>
  <si>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</si>
  <si>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</si>
  <si>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</si>
  <si>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</si>
  <si>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</si>
  <si>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</si>
  <si>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</si>
  <si>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</si>
  <si>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</si>
  <si>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</si>
  <si>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</si>
  <si>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</si>
  <si>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</si>
  <si>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</si>
  <si>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</si>
  <si>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</si>
  <si>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</si>
  <si>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</si>
  <si>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</si>
  <si>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</si>
  <si>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</si>
  <si>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</si>
  <si>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</si>
  <si>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</si>
  <si>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</si>
  <si>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Postaktg</t>
  </si>
  <si>
    <t>Belföldi kiküldetés</t>
  </si>
  <si>
    <t>Bevétel összesen</t>
  </si>
  <si>
    <t>Polgármester alapilletmény</t>
  </si>
  <si>
    <t>Képviselők tiszteletdíja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</si>
  <si>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</si>
  <si>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</si>
  <si>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</si>
  <si>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</si>
  <si>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</si>
  <si>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</si>
  <si>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</si>
  <si>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</si>
  <si>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</si>
  <si>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Talajterhelési díj</t>
  </si>
  <si>
    <t>Köztemetés</t>
  </si>
  <si>
    <t>Alapilletmény</t>
  </si>
  <si>
    <t>Könyv</t>
  </si>
  <si>
    <t>Telefondíj</t>
  </si>
  <si>
    <t>Internet díj</t>
  </si>
  <si>
    <t>Munk által fiz. SZJA</t>
  </si>
  <si>
    <t>Munkaruha</t>
  </si>
  <si>
    <t>Reprezentáció</t>
  </si>
  <si>
    <t>Tám egyéb polgármester keret</t>
  </si>
  <si>
    <t>Megbízási díj</t>
  </si>
  <si>
    <t>Kiadás összesen</t>
  </si>
  <si>
    <t>Vásárolt élelmezés</t>
  </si>
  <si>
    <t>Tisztítószer</t>
  </si>
  <si>
    <t>Gyógyszer</t>
  </si>
  <si>
    <t>Áfa</t>
  </si>
  <si>
    <t>Tartalék összesen</t>
  </si>
  <si>
    <t>Irodaszer,nyomtatvány</t>
  </si>
  <si>
    <t>Villamos energia</t>
  </si>
  <si>
    <t>Műk.kölcsön nyújtás</t>
  </si>
  <si>
    <t>Munkaügyi hiv-tól átvett pénz közmunkára</t>
  </si>
  <si>
    <t>Szociális hozzájárulási adó</t>
  </si>
  <si>
    <t>Műk.kölcsön visszatérülés</t>
  </si>
  <si>
    <t>Felh.kölcsön visszatérülés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</si>
  <si>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</si>
  <si>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</si>
  <si>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</si>
  <si>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</si>
  <si>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</si>
  <si>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</si>
  <si>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</si>
  <si>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</si>
  <si>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</si>
  <si>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</si>
  <si>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</si>
  <si>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</si>
  <si>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</si>
  <si>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</si>
  <si>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Szemétszállítás</t>
  </si>
  <si>
    <t>Mosatás</t>
  </si>
  <si>
    <t>Külső bizottsági tagok</t>
  </si>
  <si>
    <t>Ügyvédi díj</t>
  </si>
  <si>
    <t>Foglalkozás egészségügy</t>
  </si>
  <si>
    <t>Tervek,engedélyek,földmérési munkák</t>
  </si>
  <si>
    <t>Egyéb kommunikációs szolgáltatás</t>
  </si>
  <si>
    <t>Víz és csatornadíj</t>
  </si>
  <si>
    <t>Karbantartás, kisjavítás</t>
  </si>
  <si>
    <t>Postaköltség</t>
  </si>
  <si>
    <t>Fejlesztési tartalék</t>
  </si>
  <si>
    <t>Katasztrófavédelem</t>
  </si>
  <si>
    <t>Balatoni Szövetség tagdíj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</si>
  <si>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</si>
  <si>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</si>
  <si>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</si>
  <si>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</si>
  <si>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</si>
  <si>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</si>
  <si>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</si>
  <si>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</si>
  <si>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Feltételtól függő pótlék</t>
  </si>
  <si>
    <t>Tanfolyamdíj</t>
  </si>
  <si>
    <t>Veszélyes hulladék</t>
  </si>
  <si>
    <t>Hajtó és kenőanyag</t>
  </si>
  <si>
    <t>Karbantartási anyag</t>
  </si>
  <si>
    <t>épület javítás</t>
  </si>
  <si>
    <t>számítógép,kazán,tűzoltókészülék</t>
  </si>
  <si>
    <t>Balatonszentgyörgy óvoda pénz átadás</t>
  </si>
  <si>
    <t>B.keresztúr Alapszolg.Közp.pénz átadás</t>
  </si>
  <si>
    <t>Tűzifa segély</t>
  </si>
  <si>
    <t>Egyéb támogatás</t>
  </si>
  <si>
    <t>felhasználásról későbbi döntés</t>
  </si>
  <si>
    <t>Bursa Hungarica</t>
  </si>
  <si>
    <t>Sport Egyesület támogatás</t>
  </si>
  <si>
    <t>Magánszemélyek kommunális adója</t>
  </si>
  <si>
    <t>alkalmi</t>
  </si>
  <si>
    <t>önkorm.Árpád utca telek, közkút</t>
  </si>
  <si>
    <t>Vagyonbiztosítás</t>
  </si>
  <si>
    <t xml:space="preserve">szerződés </t>
  </si>
  <si>
    <t>takarítás 2 órás</t>
  </si>
  <si>
    <t>Nyelvpótlék</t>
  </si>
  <si>
    <t>Egyéb sajátos bevétel</t>
  </si>
  <si>
    <t>Nyertes pályázatok utáni jutalom</t>
  </si>
  <si>
    <t>Naturista kemping bérleti díj</t>
  </si>
  <si>
    <t>TB-től átvett támogatás</t>
  </si>
  <si>
    <t>Kiszámlázott Áfa</t>
  </si>
  <si>
    <t>Betegszabadság</t>
  </si>
  <si>
    <t>Munka és védőruha</t>
  </si>
  <si>
    <t>Foglalkozás eü.</t>
  </si>
  <si>
    <t>Munkáltató által fiz.szja</t>
  </si>
  <si>
    <t>irodai szolgáltatás, fax,fénymásolás,gépírás</t>
  </si>
  <si>
    <t>Terembérlet Műv.ház</t>
  </si>
  <si>
    <t>Könyvtári könyv</t>
  </si>
  <si>
    <t>Folyóirat, napilap</t>
  </si>
  <si>
    <t>Megbízási díj (Múlt Ház)</t>
  </si>
  <si>
    <t>Marketing</t>
  </si>
  <si>
    <t>Jogdíj</t>
  </si>
  <si>
    <t>Balatongyöngye Vidékfejlesztési társ.</t>
  </si>
  <si>
    <t>Mozdulj Balaton társ.</t>
  </si>
  <si>
    <t>Jelzőrendszer pénz átadás</t>
  </si>
  <si>
    <t>Kistérségi tagdíj</t>
  </si>
  <si>
    <t>Borút Egyesület tagdíj</t>
  </si>
  <si>
    <t>védőnői nyilvántartó rendszer,stefánia védőnői rendszer átalány</t>
  </si>
  <si>
    <t>Egyéb kiadás</t>
  </si>
  <si>
    <t>Áfa befizetés</t>
  </si>
  <si>
    <t>Reklám és propaganda</t>
  </si>
  <si>
    <t>hirdetés</t>
  </si>
  <si>
    <t xml:space="preserve">Belföldi kiküldetés </t>
  </si>
  <si>
    <t>Egyéb költségtérítés</t>
  </si>
  <si>
    <t>Orvosi ügyelet támogatás</t>
  </si>
  <si>
    <t>Közös Hivatal támogatása</t>
  </si>
  <si>
    <t>Közös Hivatal tám. kurtaxa ellenőrökre</t>
  </si>
  <si>
    <t>Balatonberény Önkormányzati szinten összesített</t>
  </si>
  <si>
    <t>Összesítő Balatonberény Önkormányzat</t>
  </si>
  <si>
    <t>Kommunális adó</t>
  </si>
  <si>
    <t>Bank kezelési költség</t>
  </si>
  <si>
    <t>tesztcsikok</t>
  </si>
  <si>
    <t>patron, papír</t>
  </si>
  <si>
    <t>Tartalék elszámolása</t>
  </si>
  <si>
    <t>Tűzoltóság</t>
  </si>
  <si>
    <t>Háziorvosi szolgálat</t>
  </si>
  <si>
    <t>Védőnői szolgálat</t>
  </si>
  <si>
    <t>Rendezvények</t>
  </si>
  <si>
    <t>Sport</t>
  </si>
  <si>
    <t>Bérleti díjak</t>
  </si>
  <si>
    <t>naturista büfé 720,sportszer kölcsönző 230,platán büfé 100,hordó borozó 170 +áfa</t>
  </si>
  <si>
    <t>Közterület használati díjak</t>
  </si>
  <si>
    <t>Utak üzemeltetése</t>
  </si>
  <si>
    <t>Tulajdoni lap,végrehaj. bejegy,helyszínrajz</t>
  </si>
  <si>
    <t xml:space="preserve">Telefondíj </t>
  </si>
  <si>
    <t>Zászlók beszerzése</t>
  </si>
  <si>
    <t>Üdülőhelyi feladat</t>
  </si>
  <si>
    <t>Egyéb információhordozó</t>
  </si>
  <si>
    <t>Vízdíj</t>
  </si>
  <si>
    <t>Fénymásoló üzemeltetés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</si>
  <si>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</si>
  <si>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</si>
  <si>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</si>
  <si>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</si>
  <si>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</si>
  <si>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Díjak, egyéb befizetések</t>
  </si>
  <si>
    <t>Helyi adó összesen (2-7)</t>
  </si>
  <si>
    <t>Működési bevétel összesen (1-17)</t>
  </si>
  <si>
    <t>Nőnap</t>
  </si>
  <si>
    <t>Pedagógusnap</t>
  </si>
  <si>
    <t>Kiemelt önkormányzati rendezvények</t>
  </si>
  <si>
    <t>Erdélyi tábor</t>
  </si>
  <si>
    <t>Köztisztviselői nap</t>
  </si>
  <si>
    <t>Óvodások színházbérlete</t>
  </si>
  <si>
    <t>Keresetkiegészítés MEP</t>
  </si>
  <si>
    <t>Testvértelepüléssel kapcs kiadás</t>
  </si>
  <si>
    <t>Áram</t>
  </si>
  <si>
    <t>Egyéb szállítás</t>
  </si>
  <si>
    <t>Hatósági igazgatás támogatás</t>
  </si>
  <si>
    <t>Alapszolg.előző évi elszámolás</t>
  </si>
  <si>
    <t>Fénymásolás,egyéb irodai szolgáltatás Műv.Ház</t>
  </si>
  <si>
    <t>Kulturális műsorok,rendezvények szervezése Műv.Ház</t>
  </si>
  <si>
    <t>Könyvtári állományok gyarapítása, nyilvántartása Műv.Ház</t>
  </si>
  <si>
    <t>Könyvtári szolgáltatások Műv.Ház</t>
  </si>
  <si>
    <t>0511011</t>
  </si>
  <si>
    <t>0521</t>
  </si>
  <si>
    <t>053221</t>
  </si>
  <si>
    <t>053411</t>
  </si>
  <si>
    <t>094021</t>
  </si>
  <si>
    <t>05711</t>
  </si>
  <si>
    <t>053311</t>
  </si>
  <si>
    <t>053371</t>
  </si>
  <si>
    <t>09341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</si>
  <si>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</si>
  <si>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</si>
  <si>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</si>
  <si>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</si>
  <si>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</si>
  <si>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</si>
  <si>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</si>
  <si>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045160 Közutak üzemeltetése, fenntartása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</si>
  <si>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</si>
  <si>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</si>
  <si>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</si>
  <si>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</si>
  <si>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</si>
  <si>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</si>
  <si>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</si>
  <si>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</si>
  <si>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Mindösszesen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</si>
  <si>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</si>
  <si>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</si>
  <si>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</si>
  <si>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</si>
  <si>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</si>
  <si>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</si>
  <si>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</si>
  <si>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082042/004 Könyvtári állomány gyarapítása, nyilvántartása</t>
  </si>
  <si>
    <t>Továbbszámlázott bevételek</t>
  </si>
  <si>
    <t>Szakmai anyag</t>
  </si>
  <si>
    <t>Közmunka program hosszú</t>
  </si>
  <si>
    <t>Továbbszámlázott kiadás</t>
  </si>
  <si>
    <t>Hulladék szállítás</t>
  </si>
  <si>
    <t>Múlt Ház belépő</t>
  </si>
  <si>
    <t>Alpolgármester tiszteletdíj</t>
  </si>
  <si>
    <t>Alpolgármester költségátalány</t>
  </si>
  <si>
    <t>Polgármester költségátalány</t>
  </si>
  <si>
    <t>Kis ért.gép beszerzés</t>
  </si>
  <si>
    <t xml:space="preserve">Számlavezetési díj,pénzforgalmi jutalék </t>
  </si>
  <si>
    <t>B.berényért Egyesület</t>
  </si>
  <si>
    <t>Szezonnyitó, búcsú,népdalkörök tal.fellépti díj</t>
  </si>
  <si>
    <t>Mese fesztivál fellépti díj</t>
  </si>
  <si>
    <t>Nyári programok fellépés utáni Áfa</t>
  </si>
  <si>
    <t>Nemzeti ünnepek egyéb készlet</t>
  </si>
  <si>
    <t>Nemzeti ünnepek egyéb készlet Áfa</t>
  </si>
  <si>
    <t>Augusztus 20 tűzijáték</t>
  </si>
  <si>
    <t>Augusztus 20 fellépési díj</t>
  </si>
  <si>
    <t>Augusztus 20 engedélyek</t>
  </si>
  <si>
    <t>Augusztus 20 dologi kiadások Áfa</t>
  </si>
  <si>
    <t>Karácsony,Idősek napja,Mikulás,Farsang vásárolt élelmezés</t>
  </si>
  <si>
    <t>Karácsony,Idősek napja,Mikulás,Farsang vásárolt élelmezés Áfa</t>
  </si>
  <si>
    <t>Egyéb dologi kiadások Áfa</t>
  </si>
  <si>
    <t>Erdélyi tábor Áfa</t>
  </si>
  <si>
    <t>Testvértelepüléssel kapcs kiadás Áfa</t>
  </si>
  <si>
    <t>Tartalék elemi kár esetén</t>
  </si>
  <si>
    <t>15705/hó</t>
  </si>
  <si>
    <t>0527</t>
  </si>
  <si>
    <t>0511071</t>
  </si>
  <si>
    <t>Számítástechnikai szolgáltatás, inf eszkkarbant</t>
  </si>
  <si>
    <t>Településüzemeltetési KFT-nek átadott pénz</t>
  </si>
  <si>
    <t>Munka és Tűzvédelmi szolgáltatás</t>
  </si>
  <si>
    <t>Fakivágás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</si>
  <si>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</si>
  <si>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</si>
  <si>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</si>
  <si>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</si>
  <si>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</si>
  <si>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Hegyi utak kőszórása</t>
  </si>
  <si>
    <t>Sport Egyesület támogatás gépjármű üzemeltetésre</t>
  </si>
  <si>
    <t>Megbízási díj Értéktár Bizottság</t>
  </si>
  <si>
    <t>karácsonyi díszvilágítás,</t>
  </si>
  <si>
    <t>091111</t>
  </si>
  <si>
    <t>0511091</t>
  </si>
  <si>
    <t>Turisztikai Egyesület támogatás működésre</t>
  </si>
  <si>
    <t>Ft-ban</t>
  </si>
  <si>
    <t>013320 Köztemető fenntartás és működtetés</t>
  </si>
  <si>
    <t>Temető fenntartás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</si>
  <si>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</si>
  <si>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</si>
  <si>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</si>
  <si>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</si>
  <si>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 xml:space="preserve"> Védőnői szolgálat</t>
  </si>
  <si>
    <t>900020 Önkormányzatok funkcióra nem sorolható bevételei államháztartáson kívülről</t>
  </si>
  <si>
    <t>Előző évi elsz.Közös Hivatal</t>
  </si>
  <si>
    <t>Gyermekjóléti szolgálat támogatás</t>
  </si>
  <si>
    <t>Pályázattal kapcsolatos kiadások</t>
  </si>
  <si>
    <t>Kis értékű tárgyi eszköz</t>
  </si>
  <si>
    <t>Kerekítés</t>
  </si>
  <si>
    <t>Vízügyi bérleti díj Kócsag camping</t>
  </si>
  <si>
    <t>Testületi ülés közvetítés</t>
  </si>
  <si>
    <t>Előző évi elszámolás visszafizetés</t>
  </si>
  <si>
    <t>Egyéb rendezvény kiadások Áfa</t>
  </si>
  <si>
    <t>091151</t>
  </si>
  <si>
    <t>Lakossági víz és csatorna szolg.támogatás</t>
  </si>
  <si>
    <t>Egyéb nyári rendezvény</t>
  </si>
  <si>
    <t>Augusztus 20 rendezvény technikai lebonyolítás</t>
  </si>
  <si>
    <t>Önk.működési ktgvetési támogatás</t>
  </si>
  <si>
    <t>Önk.felhalmozási ktgvetési támogatás</t>
  </si>
  <si>
    <t>Felhalm. bevétel összesen (19-25)</t>
  </si>
  <si>
    <t>BEVÉTEL ÖSSZESEN (1-27)</t>
  </si>
  <si>
    <t>061030 Lakáshoz jutást segítő támogatások</t>
  </si>
  <si>
    <t>Lakossági lakáshitel törlesztés</t>
  </si>
  <si>
    <t>Lakáshoz jutást segítő támogatás</t>
  </si>
  <si>
    <t>Cafetéria juttatás</t>
  </si>
  <si>
    <t>szemüveg</t>
  </si>
  <si>
    <t>Utcai fásítás</t>
  </si>
  <si>
    <t>Kulturális illetménypótlék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</si>
  <si>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</si>
  <si>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</si>
  <si>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</si>
  <si>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</si>
  <si>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</si>
  <si>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</si>
  <si>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</si>
  <si>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</si>
  <si>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</si>
  <si>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</si>
  <si>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</si>
  <si>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</si>
  <si>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</si>
  <si>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</si>
  <si>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094031</t>
  </si>
  <si>
    <t>0981311</t>
  </si>
  <si>
    <t>053331</t>
  </si>
  <si>
    <t>053421</t>
  </si>
  <si>
    <t>053521</t>
  </si>
  <si>
    <t>053551</t>
  </si>
  <si>
    <t>05641</t>
  </si>
  <si>
    <t>093511</t>
  </si>
  <si>
    <t>093551</t>
  </si>
  <si>
    <t>09361</t>
  </si>
  <si>
    <t>0550211</t>
  </si>
  <si>
    <t>059141</t>
  </si>
  <si>
    <t>091141</t>
  </si>
  <si>
    <t>055131</t>
  </si>
  <si>
    <t>09741</t>
  </si>
  <si>
    <t>0511101</t>
  </si>
  <si>
    <t>0511131</t>
  </si>
  <si>
    <t>05481</t>
  </si>
  <si>
    <t>Helyi adó bevételek</t>
  </si>
  <si>
    <t>Egyéb községi ünnepk</t>
  </si>
  <si>
    <t xml:space="preserve">Alapilletmény </t>
  </si>
  <si>
    <t>Térítési díj átvállalás iskola</t>
  </si>
  <si>
    <t>Közbeszerzés lefolytatása</t>
  </si>
  <si>
    <t>09251</t>
  </si>
  <si>
    <t>072111 Egészségügyi alapellátás infrastruktúrális fejlesztése TOP-4.1.1 pályázat</t>
  </si>
  <si>
    <t xml:space="preserve">Háziorvosi rendelő fejlesztés 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</si>
  <si>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</si>
  <si>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</si>
  <si>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</si>
  <si>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</si>
  <si>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</si>
  <si>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Intézményen kívüli gyermekétkezt.</t>
  </si>
  <si>
    <t>Megbízási díj újság készítés</t>
  </si>
  <si>
    <t>Megbízási díj újság kihordás</t>
  </si>
  <si>
    <t>Előző évi elszámolás visszafizetés kamat</t>
  </si>
  <si>
    <t>104037 Intézményen kívüli gyermekétkeztetés</t>
  </si>
  <si>
    <t>Méhnyakrák szűrés költségtérítés</t>
  </si>
  <si>
    <t>Könyv,napilap beszerzés</t>
  </si>
  <si>
    <t>Helyi újság nyomtatás</t>
  </si>
  <si>
    <t>50000Ft/hó</t>
  </si>
  <si>
    <t>31500Ft/hó</t>
  </si>
  <si>
    <t>Gyepmesteri szolgáltatás</t>
  </si>
  <si>
    <t>Szakmai anyagok</t>
  </si>
  <si>
    <t>Szakkörök,játszóházak, klubok működéséhez, díszítő anyagok</t>
  </si>
  <si>
    <t>Terítők,poharak,tányérak</t>
  </si>
  <si>
    <t>Közrend ellenőr személyi juttatás</t>
  </si>
  <si>
    <t>066020 Átvett pénz állami támogatás</t>
  </si>
  <si>
    <t>Átvett pénz állami támogatás</t>
  </si>
  <si>
    <t>0551235</t>
  </si>
  <si>
    <t>091636</t>
  </si>
  <si>
    <t>0550636</t>
  </si>
  <si>
    <t>0550637</t>
  </si>
  <si>
    <t>094111</t>
  </si>
  <si>
    <t>05512322</t>
  </si>
  <si>
    <t>091635</t>
  </si>
  <si>
    <t>093431</t>
  </si>
  <si>
    <t>093433</t>
  </si>
  <si>
    <t>093434</t>
  </si>
  <si>
    <t>0935137</t>
  </si>
  <si>
    <t>0935538</t>
  </si>
  <si>
    <t>09363</t>
  </si>
  <si>
    <t>0936312</t>
  </si>
  <si>
    <t>0550213</t>
  </si>
  <si>
    <t>0550233</t>
  </si>
  <si>
    <t>0550231</t>
  </si>
  <si>
    <t>059143</t>
  </si>
  <si>
    <t>097433</t>
  </si>
  <si>
    <t>091634</t>
  </si>
  <si>
    <t>018030 Idősek nappali ellátása</t>
  </si>
  <si>
    <t>05483</t>
  </si>
  <si>
    <t>0548317</t>
  </si>
  <si>
    <t>0548316</t>
  </si>
  <si>
    <t>0548315</t>
  </si>
  <si>
    <t>05111011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</si>
  <si>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</si>
  <si>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</si>
  <si>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</si>
  <si>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Munkábajárás</t>
  </si>
  <si>
    <t>Belső ellenőrzés</t>
  </si>
  <si>
    <t>Szociális tüzelőanyag beszerzés Áfa</t>
  </si>
  <si>
    <t>018030 Óvodai nevelés, ellátás működtetési feladatai</t>
  </si>
  <si>
    <t>Balatonszentgyörgy óvoda előző évi elszámolás</t>
  </si>
  <si>
    <t>Víz és csatorna támogatás átadás DRV-nek</t>
  </si>
  <si>
    <t>051101</t>
  </si>
  <si>
    <t>098143</t>
  </si>
  <si>
    <t>2019.évi állami támogatás megelőlegezés</t>
  </si>
  <si>
    <t>Karbantartási, egyéb anyag</t>
  </si>
  <si>
    <t>Eseti nevelési segély/iskoláztatási támogatás/</t>
  </si>
  <si>
    <t>20000Ft/hó</t>
  </si>
  <si>
    <t>10800Ft/hó</t>
  </si>
  <si>
    <t>B.keresztúr Alapszolg.Közp.előző évi elsz.</t>
  </si>
  <si>
    <t>10800Ft/fő/hó</t>
  </si>
  <si>
    <t>07.01-09.30-ig 100000Ft/hó</t>
  </si>
  <si>
    <t>Hész, településarculati kézikönyv</t>
  </si>
  <si>
    <t>Tánccsoport ruhák versenyre</t>
  </si>
  <si>
    <t>Gázdíj</t>
  </si>
  <si>
    <t>Szoc.hozzájár.adó</t>
  </si>
  <si>
    <t>KIADÁS</t>
  </si>
  <si>
    <t>BEVÉTEL</t>
  </si>
  <si>
    <t>631-re</t>
  </si>
  <si>
    <t>Összesen</t>
  </si>
  <si>
    <t>074031</t>
  </si>
  <si>
    <t>074032</t>
  </si>
  <si>
    <t>Utánfutó biztosítás</t>
  </si>
  <si>
    <t>Adatkezelési szoftwer</t>
  </si>
  <si>
    <t>05342</t>
  </si>
  <si>
    <t>B.szentgyörgy Iskolaszék Alapítvány támogatás</t>
  </si>
  <si>
    <t>05621</t>
  </si>
  <si>
    <t>Kerékpárút beruházás</t>
  </si>
  <si>
    <t>B.berény-B.szentgyörgy-Vörs kerékpárút</t>
  </si>
  <si>
    <t>045160 B.berény-B.szentgyörgy-Vörs kerékpárút kialakítás TOP-3.1.1 pályázat</t>
  </si>
  <si>
    <t>Szociális tüzelőanyag támogatás</t>
  </si>
  <si>
    <t>Szociális tüzelőanyag beszerzés</t>
  </si>
  <si>
    <t>Adatvédelmi szolgáltatás</t>
  </si>
  <si>
    <t>Augusztus 20 élelmiszer</t>
  </si>
  <si>
    <t>Hivatali épület felújítás nem pályázati tételek</t>
  </si>
  <si>
    <t>053413</t>
  </si>
  <si>
    <t>Kiküldetés</t>
  </si>
  <si>
    <t>Üzemanyag beszerzés Mazda  (üzembentartó)</t>
  </si>
  <si>
    <t>Mazda biztosítás</t>
  </si>
  <si>
    <t>Hangosítás éves kisrendezvények, ünnepek</t>
  </si>
  <si>
    <t>világítás korszerűsítés tanácskozó terem</t>
  </si>
  <si>
    <t>Mazda egyéb költség</t>
  </si>
  <si>
    <t xml:space="preserve">  - Közös Hivatal támogatás</t>
  </si>
  <si>
    <t xml:space="preserve">  - Marcali kistérségi hozzájárulás</t>
  </si>
  <si>
    <t xml:space="preserve">  - Balatonszentgyörgy óvoda működési támogatás</t>
  </si>
  <si>
    <t xml:space="preserve">  - Jelzőrendzser pénz átadás Marcali</t>
  </si>
  <si>
    <t>Működési célú pénz átadás ÁHT-n kívülre összesen</t>
  </si>
  <si>
    <t xml:space="preserve">  - Polgármesteri keret támogatásra</t>
  </si>
  <si>
    <t xml:space="preserve">  - Településüzemeltetési KFT-nek átadott pénz működésre</t>
  </si>
  <si>
    <t xml:space="preserve">  - Civil szervezetek támogatása, egyesületi tagdíjak</t>
  </si>
  <si>
    <t xml:space="preserve">  - Sport egyesület támogatás</t>
  </si>
  <si>
    <t>Támogatásértékű működési kiadás összesen</t>
  </si>
  <si>
    <t>Támogatásértékű működési bevétel összesen</t>
  </si>
  <si>
    <t xml:space="preserve">  - Előző évi elszámolás Közös Hivatal</t>
  </si>
  <si>
    <t xml:space="preserve">  - Humán kapacitás fejlesztése pályázati bevétel</t>
  </si>
  <si>
    <t xml:space="preserve">  - MEP-től átvett pénz védőnői szolgálat működésre</t>
  </si>
  <si>
    <t xml:space="preserve">  - Munkaügyi hivataltól átvett pénz közmunkára</t>
  </si>
  <si>
    <t>Támogatásértékű felhalmozási bevétel összesen</t>
  </si>
  <si>
    <t xml:space="preserve">Pályázati támogatás </t>
  </si>
  <si>
    <t xml:space="preserve">  - B.berény-B.szentgyörgy-Vörs kerékpárút pályázati támogatás</t>
  </si>
  <si>
    <t>Cofog</t>
  </si>
  <si>
    <t>Szakfeladat</t>
  </si>
  <si>
    <t>082044 Könyvtári szolgáltatások  50%</t>
  </si>
  <si>
    <t>082044</t>
  </si>
  <si>
    <t>082091</t>
  </si>
  <si>
    <t>Felosztási arány</t>
  </si>
  <si>
    <t>018030 Önkormányzatok igazgatási tevékenysége</t>
  </si>
  <si>
    <t>0911311</t>
  </si>
  <si>
    <t>0911321</t>
  </si>
  <si>
    <t>Közmunkás alapbér</t>
  </si>
  <si>
    <t>0660020 GINOP pályázat 2020.03.16-2021.03.15.</t>
  </si>
  <si>
    <t>Kamerarendszer karbantartás</t>
  </si>
  <si>
    <t>Kis értékű tárgyi eszköz (chip leolvasó, telefon, székek, villanyóra szekrény)</t>
  </si>
  <si>
    <t>Riasztó karbantartás, felügyelet</t>
  </si>
  <si>
    <t>062020 Magyar Falu program utak felújítása Béke, Kodály utca</t>
  </si>
  <si>
    <t>Idegenforgalmi adóhoz kapcsolódó kiegészítő támogatás</t>
  </si>
  <si>
    <t>Alapbér</t>
  </si>
  <si>
    <t>Informatikai szolgáltatás</t>
  </si>
  <si>
    <t>Beruházás áfa</t>
  </si>
  <si>
    <t>55 év felettiek karácsonyi támogatása</t>
  </si>
  <si>
    <t>Támogatásértékű működési bevétel 0916</t>
  </si>
  <si>
    <t>Működési célú pénz átvétel ÁHT-n kívülről 0965</t>
  </si>
  <si>
    <t>Támogatásértékű felhalmozási bevétel 0925</t>
  </si>
  <si>
    <t>053373</t>
  </si>
  <si>
    <t>Szünidei gyermekétkeztetés vásárolt élelmezés</t>
  </si>
  <si>
    <t>066020 Balatonberényi Naturista strand fejlesztése III.ütem Kisfaludy2030 pályázat</t>
  </si>
  <si>
    <t>Vitorlás utca út, járda tervezése</t>
  </si>
  <si>
    <t>Kossuth téri buszforduló tervezése</t>
  </si>
  <si>
    <t>Dologi kiadások (Tájékoztatás, projektmenedzsment, dokumentáció)</t>
  </si>
  <si>
    <t>Dologi kiadások (Tájékoztatás, nyilvánosság)</t>
  </si>
  <si>
    <t>Horvátországi földrengés károsultjainak megsegítése</t>
  </si>
  <si>
    <t>041233 Hosszabb időtartamú közfoglalkoztatás 2020.03.16-2021.02.28.</t>
  </si>
  <si>
    <t>041233 Hosszabb időtartamú közfoglalkoztatás 2020.03.16-2021.06.28.</t>
  </si>
  <si>
    <t>Alapbér 1 fő pályázat GINOP</t>
  </si>
  <si>
    <t>Betegszabadság (GINOP)</t>
  </si>
  <si>
    <t>12hóx10000Ft</t>
  </si>
  <si>
    <t>71582Ft/hó</t>
  </si>
  <si>
    <t>21474Ft/hó</t>
  </si>
  <si>
    <t>Cafeteria</t>
  </si>
  <si>
    <t>Munkáltatót terhelő szja</t>
  </si>
  <si>
    <t>Ügyleti kamat befizetése</t>
  </si>
  <si>
    <t>lang teszt 50e,szakmai kisértékű 50e</t>
  </si>
  <si>
    <t>Egyéb tárgyi eszközök</t>
  </si>
  <si>
    <t>40000/alkalom</t>
  </si>
  <si>
    <t>számítógép, monitor, nyomtató</t>
  </si>
  <si>
    <t>Játszóterek időszakos felülvizsgálata</t>
  </si>
  <si>
    <t>Naturista strand 1 eszköz, Strand 12 eszköz, Hivatal parkoló 9 eszköz, Óvoda 7 eszköz</t>
  </si>
  <si>
    <t>gyógyszertár x-doki program rendszerfelügyelet</t>
  </si>
  <si>
    <t>Internet szolgáltatás strandok, viharjelző, telefondíj, domain név fenntartás</t>
  </si>
  <si>
    <t>Magyar Falu program Béke, Kodály utca felújítás</t>
  </si>
  <si>
    <t>Naturista strand fejlesztés Kisfaludy pályázat  III. ütem</t>
  </si>
  <si>
    <t>MFP Faluházak felújítása</t>
  </si>
  <si>
    <t>GINOP pályázat</t>
  </si>
  <si>
    <t>051233</t>
  </si>
  <si>
    <t>Személyi juttatás</t>
  </si>
  <si>
    <t>05231</t>
  </si>
  <si>
    <t>Munkaadókat terhelő járulékok</t>
  </si>
  <si>
    <t>05237</t>
  </si>
  <si>
    <t>Étkezési ellátás után fizetendő munkáltatói teher</t>
  </si>
  <si>
    <t xml:space="preserve">Áfa </t>
  </si>
  <si>
    <t>NVI felé fizetendő központi költségek</t>
  </si>
  <si>
    <t>016010 Időközi polgármester és helyi önkormányzat képviselői választás</t>
  </si>
  <si>
    <t>Időközi választással kapcsolatos költségek</t>
  </si>
  <si>
    <t>45000/név</t>
  </si>
  <si>
    <t>0916333</t>
  </si>
  <si>
    <t>tervezve átvett pénzként, mert eredeti előirányzatban nem lehet állami támogatás</t>
  </si>
  <si>
    <t>Tartalék</t>
  </si>
  <si>
    <t>Kötelezettséggel terhelt maradvány</t>
  </si>
  <si>
    <t>Kötelezettséggel terhelt maradvány összesen</t>
  </si>
  <si>
    <t>Jubileumi jutalom</t>
  </si>
  <si>
    <t>új szerződés 2019.01.01-2028.12.31-ig felújítás beszámítással tervezni felújításként</t>
  </si>
  <si>
    <t>Tervezési költségek</t>
  </si>
  <si>
    <t>elemi kár, katasztrófa esetén</t>
  </si>
  <si>
    <t>25 éves jubileumi jutalom</t>
  </si>
  <si>
    <t>Vizisport Egyesület támogatás</t>
  </si>
  <si>
    <t xml:space="preserve">2021. évi eredeti költségvetés </t>
  </si>
  <si>
    <t>2021.évi költségvetés módosítás</t>
  </si>
  <si>
    <t xml:space="preserve">2021.évi módosított költségvetés </t>
  </si>
  <si>
    <t>2021.évi tényleges teljesítés</t>
  </si>
  <si>
    <t>Ft</t>
  </si>
  <si>
    <t>Könyvelni Ft-ban</t>
  </si>
  <si>
    <t>Művelődési Ház, Könyvtár</t>
  </si>
  <si>
    <t>0511061</t>
  </si>
  <si>
    <t>Toner, tintapatron</t>
  </si>
  <si>
    <t>Egyéb bevétel</t>
  </si>
  <si>
    <t>Áfa visszatérülés</t>
  </si>
  <si>
    <t>09653</t>
  </si>
  <si>
    <t>09533</t>
  </si>
  <si>
    <t>Jármű értékesítés</t>
  </si>
  <si>
    <t>058934</t>
  </si>
  <si>
    <t>Elszámolás utáni visszafizetés</t>
  </si>
  <si>
    <t>05643</t>
  </si>
  <si>
    <t>05673</t>
  </si>
  <si>
    <t>Turisztikai Egyesület támogatás (Hamvas Béla kilátó)</t>
  </si>
  <si>
    <t>Veszprém-Balaton Régió Kult.Közal. Tám.</t>
  </si>
  <si>
    <t>041233 Hosszabb időtartamú közfoglalkoztatás 2021.03.16-2022.02.28.</t>
  </si>
  <si>
    <t>096015 Gyermekétkeztetés veszélyhelyzet alatt</t>
  </si>
  <si>
    <t>053323</t>
  </si>
  <si>
    <t>094053</t>
  </si>
  <si>
    <t>Térítési díj veszélyhelyzet idejére</t>
  </si>
  <si>
    <t>094063</t>
  </si>
  <si>
    <t>Működési célú pénz átadás ÁHT-n kívülre (05512)</t>
  </si>
  <si>
    <t>Támogatásértékű működési kiadás (05506)</t>
  </si>
  <si>
    <t>Gyermekétkeztetés veszélyhelyzetben</t>
  </si>
  <si>
    <t>Fogászati ügyelet ellátás támogatása</t>
  </si>
  <si>
    <t>Intézményi gyermekétkeztetés üzemeltetési támogatás</t>
  </si>
  <si>
    <t>Intézményi gyermekétkeztetés bér támogatás</t>
  </si>
  <si>
    <t>Iparűzési adóhoz kapcsolódó kiegészítő támogatás</t>
  </si>
  <si>
    <t>091161</t>
  </si>
  <si>
    <t>Előző évi elszámolás (2020.4. név idegenforgalmi adó)</t>
  </si>
  <si>
    <t>053523</t>
  </si>
  <si>
    <t>09523</t>
  </si>
  <si>
    <t>Ingatlan értékesítés 653/1 hrsz</t>
  </si>
  <si>
    <t>Igazgatási szolgáltatási díj</t>
  </si>
  <si>
    <t>Igazgatási szolg. Díj</t>
  </si>
  <si>
    <t>Szociális hozzájárulási adó (diákmunka)</t>
  </si>
  <si>
    <t>05111331</t>
  </si>
  <si>
    <t>Szabadság megváltás</t>
  </si>
  <si>
    <t>0511021</t>
  </si>
  <si>
    <t>Jutalom (Veszélyhelyzet miatt)</t>
  </si>
  <si>
    <t>Alapbér (Diákmunka)</t>
  </si>
  <si>
    <t>062020 Magyar Falu program Erkel Ferenc utca felújítás</t>
  </si>
  <si>
    <t>0925331</t>
  </si>
  <si>
    <t>Elszámolás utáni visszaérkezett összeg</t>
  </si>
  <si>
    <t>062020 Magyar Falu program Önkormányzati tulajdonban lévő ingatlanok fejlesztése (Műv.Ház) MFP-ÖTIK/2021</t>
  </si>
  <si>
    <t>Pályázati támogatás</t>
  </si>
  <si>
    <t>062020 Magyar Falu program Faluházak felújítása MFP-FHF/2020</t>
  </si>
  <si>
    <t>Bútor beszerzés</t>
  </si>
  <si>
    <t>053123</t>
  </si>
  <si>
    <t>Anyag</t>
  </si>
  <si>
    <t xml:space="preserve">Dologi kiadások </t>
  </si>
  <si>
    <t>018010 Helyi önkormányzatok felhalmozási célú kiegészítő támogatása BMÖFT/6-8/2021 - Kossuth Lajos utca járda felújítás</t>
  </si>
  <si>
    <t>09213</t>
  </si>
  <si>
    <t>042120 Örökségünk és értékeink Balatonberényben HUNG-2021/7128</t>
  </si>
  <si>
    <t>Kadarkút település viharkár támogatás</t>
  </si>
  <si>
    <t>Diákmunka bér támogatás Munkaügyi Hivataltól</t>
  </si>
  <si>
    <t>094113</t>
  </si>
  <si>
    <t xml:space="preserve">Alapilletmény, alapbér </t>
  </si>
  <si>
    <t>Szociális hozzájárulási adó (GINOP)</t>
  </si>
  <si>
    <t>Petőfi utca pályázati költségei</t>
  </si>
  <si>
    <t>MFP Erkel utca felújítás</t>
  </si>
  <si>
    <t>MFP Műv. Ház felújítás</t>
  </si>
  <si>
    <t>Felhalmozási célú önkormányzati támogatás</t>
  </si>
  <si>
    <t xml:space="preserve">Kis ért.informatikai eszköz </t>
  </si>
  <si>
    <t>05841</t>
  </si>
  <si>
    <t>Pályázati elszámolás</t>
  </si>
  <si>
    <t>062020 MFP-OJKJF/2021 Óvodai játszóudvar és közterületi játszótér fejlesztése - 2021</t>
  </si>
  <si>
    <t>066020 "Veszprém-Balaton 2023 EKF program" Múltház felújítás</t>
  </si>
  <si>
    <t>097534</t>
  </si>
  <si>
    <t>055373</t>
  </si>
  <si>
    <t>Nemzeti ünnepek fellépés</t>
  </si>
  <si>
    <t>MFP-OJKJF/2021 Óvodai játszóudvar és játszótér fejl.</t>
  </si>
  <si>
    <t>"Veszprém-Balaton 2023 EKF program" Múltház felújítás</t>
  </si>
  <si>
    <t>0511133</t>
  </si>
  <si>
    <t>Szociális tüzifa feldolgozás, szállítás</t>
  </si>
  <si>
    <t>0525</t>
  </si>
  <si>
    <t>Táppénz hozzájárulás</t>
  </si>
  <si>
    <t>082092 Közművelődési hagyományos közösségi kulturális értékek gondozása (Balatonberény Falunap, szezonnyitó)</t>
  </si>
  <si>
    <t>Közművelődési hagyományos közösségi kulturális értékek gondozása</t>
  </si>
  <si>
    <t>Bérleti díj</t>
  </si>
  <si>
    <t>Karbantartás</t>
  </si>
  <si>
    <t>094071</t>
  </si>
  <si>
    <t>053213</t>
  </si>
  <si>
    <t>053363</t>
  </si>
  <si>
    <t>053343</t>
  </si>
  <si>
    <t>053361</t>
  </si>
  <si>
    <t>Pályázati dokumentáció</t>
  </si>
  <si>
    <t>Projektmenedzsment</t>
  </si>
  <si>
    <t>Nyilvánosság biztosítása</t>
  </si>
  <si>
    <t>05713</t>
  </si>
  <si>
    <t>Nyílászáró csere</t>
  </si>
  <si>
    <t>Tető felújítás</t>
  </si>
  <si>
    <t>Műszaki ellenőr</t>
  </si>
  <si>
    <t>05743</t>
  </si>
  <si>
    <t>Felújítás áfa</t>
  </si>
  <si>
    <t>Eszközbeszerzés, telepítés költsége</t>
  </si>
  <si>
    <t>062020 MFP-KEB/2021 Közösségszervezéshez kapcsolódó bértámogatás</t>
  </si>
  <si>
    <t>Járulék</t>
  </si>
  <si>
    <t>Ixnet program</t>
  </si>
  <si>
    <t>0511031</t>
  </si>
  <si>
    <t>Jutalom</t>
  </si>
  <si>
    <t>Csicsergő félsziget, tanösvény létesítése</t>
  </si>
  <si>
    <t>Geotechnikai vizsgálat</t>
  </si>
  <si>
    <t>Szakmérnöki nyilatkozat</t>
  </si>
  <si>
    <t>05623</t>
  </si>
  <si>
    <t>Tervdokumentáció</t>
  </si>
  <si>
    <t>Madárles kiviteli terv</t>
  </si>
  <si>
    <t>Óvoda elöző évi elszámolás</t>
  </si>
  <si>
    <t>2022.évi állami támogatás megelőlegezés</t>
  </si>
  <si>
    <t>Felújítási kiadás</t>
  </si>
  <si>
    <t>045160 Helyi önkormányzatok felhalmozási célú kiegészítő támogatása BMÖFT/6-8/2021 - Kossuth Lajos utca járda felújítás</t>
  </si>
  <si>
    <t>Felújítási kiadás önerő</t>
  </si>
  <si>
    <t>051221</t>
  </si>
  <si>
    <t>Felújítás önerő</t>
  </si>
  <si>
    <t>Felújítás áfa önerő</t>
  </si>
  <si>
    <t>Örökségünk és értékeink Hungarikum pályázat</t>
  </si>
  <si>
    <t>MFP-KEB/2021 Közösségszervezéshez kapcsolódó bértámogatás</t>
  </si>
  <si>
    <t>2022. évi költségvetés</t>
  </si>
  <si>
    <t>1242főx10Ft=12420Ft</t>
  </si>
  <si>
    <t>1242főx270Ft=335340Ft</t>
  </si>
  <si>
    <t>Ügyszám alapján 1439493</t>
  </si>
  <si>
    <t>Kiegészítő támogatás 1 361 450</t>
  </si>
  <si>
    <t>Kiszámlázott szolg. Áfa</t>
  </si>
  <si>
    <t>Maradvány ig.vétel (felhalmozási)</t>
  </si>
  <si>
    <t>9hó</t>
  </si>
  <si>
    <t>Elektromos kerékpár</t>
  </si>
  <si>
    <t>mobil adatmentő</t>
  </si>
  <si>
    <t>Műv.Ház felújítás saját erő</t>
  </si>
  <si>
    <t>2022.01.12-től</t>
  </si>
  <si>
    <t>2022.évi állami támogatás megelőlegezés vissza</t>
  </si>
  <si>
    <t>Strandi vasúti átjáró tervezése</t>
  </si>
  <si>
    <t>Rózsa utcai gyalogátkelőhely</t>
  </si>
  <si>
    <t>05337</t>
  </si>
  <si>
    <t>05336</t>
  </si>
  <si>
    <t>Fordítás</t>
  </si>
  <si>
    <t>parkolási terv</t>
  </si>
  <si>
    <t xml:space="preserve"> +zöldhulladék</t>
  </si>
  <si>
    <t>Rendezvény sátor</t>
  </si>
  <si>
    <t>5fő képviselő 38000Ft/fő/hó 06.30-ig,60800Ft/fő/hó 07.01-től</t>
  </si>
  <si>
    <t>alpolgármester 104700Ft/hó 2021.12.hó, 167520Ft/hó 2021.01.01-től</t>
  </si>
  <si>
    <t>Ügyfélszolgálati ügyintéző alapilletmény</t>
  </si>
  <si>
    <t>Ügyfélszolgálati ügyintéző nyelvpótlék</t>
  </si>
  <si>
    <t>3fő külső bizottsági tag 17000Ft/fő/hó 06.30-ig, 27200Ft/fő/hó 07.01-től</t>
  </si>
  <si>
    <t>2019.01.01-től új szerződés növelni inflációval (infláció mértéke 5,1%)</t>
  </si>
  <si>
    <t xml:space="preserve">1242főx99Ftx12hó=1475496 </t>
  </si>
  <si>
    <t>1242főx10Ftx12hó</t>
  </si>
  <si>
    <t>Múlt Ház bontás,felújítás</t>
  </si>
  <si>
    <t>Múlt Ház tervezés, szakmai dokumentáció</t>
  </si>
  <si>
    <t>Felújítás összesen</t>
  </si>
  <si>
    <t>Kerti bútor beszerzés</t>
  </si>
  <si>
    <t>Beruházás összesen</t>
  </si>
  <si>
    <t>Múzeumőr alapilletmény</t>
  </si>
  <si>
    <t>Személyi juttatás összesen</t>
  </si>
  <si>
    <t>Munkáltatót terhelő járulék összesen</t>
  </si>
  <si>
    <t xml:space="preserve">Hatósági díjak, könyvvizsgáló, </t>
  </si>
  <si>
    <t>Múlt Ház műszaki ellenőrzés</t>
  </si>
  <si>
    <t>Közbeszerzés, nyilvánosság, projekt menedzser</t>
  </si>
  <si>
    <t>05351</t>
  </si>
  <si>
    <t>Dologi kiadás összesen</t>
  </si>
  <si>
    <t>Kiadás mindösszesen:</t>
  </si>
  <si>
    <t>Lakott külterülettel kapcs.fel.</t>
  </si>
  <si>
    <t>Zöldterület gazdálkodással kapcsolatos feladat</t>
  </si>
  <si>
    <t>Közvilágítás fenntartás támogatás</t>
  </si>
  <si>
    <t>Köztemető fenntartás támogatás</t>
  </si>
  <si>
    <t>Közutak fenntartásának támogatása</t>
  </si>
  <si>
    <t>Egyéb önkormányzati feladat</t>
  </si>
  <si>
    <t>Kistelepülések szociális feladatainak támogatása</t>
  </si>
  <si>
    <t>Rászoruló gyermekek szünidei étkeztetése</t>
  </si>
  <si>
    <t>Nyilvános könyvtári ellátás és közművelődés támogatása</t>
  </si>
  <si>
    <t>Iparűzési adóhoz kapcsolódó kiegészítés</t>
  </si>
  <si>
    <t>Polgármesteri illetmény kiegészítő támogatása 3 915 653</t>
  </si>
  <si>
    <t>színpadfedés és fénytechnika bérlés  3 alkalomra</t>
  </si>
  <si>
    <t>Hangtechnika bérlése 3 alkalomra</t>
  </si>
  <si>
    <t>Egyéb rendezvény</t>
  </si>
  <si>
    <t>B.berény-Vörs kerékpárút</t>
  </si>
  <si>
    <t>EFOP Humán kapacitás</t>
  </si>
  <si>
    <t>Műv.Ház felújítás MFP</t>
  </si>
  <si>
    <t>Óvoda játszóudvar fejlesztés</t>
  </si>
  <si>
    <t>Közösségszervezés bértámogatás</t>
  </si>
  <si>
    <t>Örökségünk és értékeink B.berény</t>
  </si>
  <si>
    <t>Múlt Ház felújítás Veszprém-Balaton Kft</t>
  </si>
  <si>
    <t>Kossuth utca járda felújítás</t>
  </si>
  <si>
    <t>2022.évi költségvetés részletezés</t>
  </si>
  <si>
    <t xml:space="preserve">  - Orvosi ügyelet támogatás</t>
  </si>
  <si>
    <t xml:space="preserve">  - Fogászati ügyelet támogatás</t>
  </si>
  <si>
    <t xml:space="preserve">  - Polgármester illetmény emelés támogatás</t>
  </si>
  <si>
    <t xml:space="preserve">  - 2022.évi bérfejlesztés támogatás</t>
  </si>
  <si>
    <t>Felhalmozási célú pénz átvétel ÁHT-n kívülről összesen</t>
  </si>
  <si>
    <t xml:space="preserve">  - Múl Ház felújítás Veszprém-Balaton 2023 EKF program támogatás</t>
  </si>
  <si>
    <t>Adatok: 1000 Ft-ban</t>
  </si>
  <si>
    <t>2022.évi költségvetés</t>
  </si>
  <si>
    <t xml:space="preserve">Azonosító: </t>
  </si>
  <si>
    <t xml:space="preserve">Iratkezelési azonosító: </t>
  </si>
  <si>
    <t>Pénz átvétel Áht-n kívülről</t>
  </si>
  <si>
    <t>Megbízási díj főépítész</t>
  </si>
  <si>
    <t>03.01-től 114531 Ft/hó</t>
  </si>
  <si>
    <t>Fordított Áfa befizetés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</si>
</sst>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Ft&quot;;[Red]\-#,##0\ &quot;Ft&quot;"/>
  </numFmts>
  <fonts count="23" x14ac:knownFonts="1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sz val="8"/>
      <color indexed="10"/>
      <name val="Arial CE"/>
      <charset val="238"/>
    </font>
    <font>
      <sz val="8"/>
      <name val="Arial"/>
      <family val="2"/>
      <charset val="238"/>
    </font>
    <font>
      <sz val="8"/>
      <color theme="1"/>
      <name val="Arial ce"/>
    </font>
    <font>
      <b/>
      <sz val="7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3" fontId="1" fillId="0" borderId="0" xfId="0" applyNumberFormat="1" applyFont="1" applyFill="1" applyBorder="1"/>
    <xf numFmtId="3" fontId="5" fillId="0" borderId="0" xfId="0" applyNumberFormat="1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0" xfId="0" applyFont="1" applyFill="1" applyBorder="1"/>
    <xf numFmtId="0" fontId="2" fillId="0" borderId="1" xfId="0" applyFont="1" applyFill="1" applyBorder="1" applyAlignment="1">
      <alignment wrapText="1"/>
    </xf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3" fillId="0" borderId="1" xfId="0" applyFont="1" applyFill="1" applyBorder="1"/>
    <xf numFmtId="3" fontId="3" fillId="0" borderId="1" xfId="0" applyNumberFormat="1" applyFont="1" applyFill="1" applyBorder="1"/>
    <xf numFmtId="3" fontId="3" fillId="0" borderId="0" xfId="0" applyNumberFormat="1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/>
    <xf numFmtId="1" fontId="8" fillId="0" borderId="0" xfId="0" applyNumberFormat="1" applyFont="1" applyFill="1" applyBorder="1"/>
    <xf numFmtId="0" fontId="10" fillId="0" borderId="0" xfId="0" applyFont="1" applyFill="1" applyBorder="1"/>
    <xf numFmtId="0" fontId="9" fillId="0" borderId="1" xfId="0" applyFont="1" applyFill="1" applyBorder="1"/>
    <xf numFmtId="3" fontId="9" fillId="0" borderId="1" xfId="0" applyNumberFormat="1" applyFont="1" applyFill="1" applyBorder="1"/>
    <xf numFmtId="2" fontId="2" fillId="0" borderId="0" xfId="0" applyNumberFormat="1" applyFont="1" applyFill="1" applyBorder="1"/>
    <xf numFmtId="0" fontId="15" fillId="0" borderId="0" xfId="0" applyFont="1" applyFill="1" applyBorder="1"/>
    <xf numFmtId="3" fontId="15" fillId="0" borderId="1" xfId="0" applyNumberFormat="1" applyFont="1" applyFill="1" applyBorder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3" fontId="16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12" fillId="0" borderId="0" xfId="0" applyFont="1" applyFill="1" applyBorder="1"/>
    <xf numFmtId="0" fontId="17" fillId="0" borderId="0" xfId="0" applyFont="1" applyFill="1" applyBorder="1"/>
    <xf numFmtId="3" fontId="15" fillId="0" borderId="0" xfId="0" applyNumberFormat="1" applyFont="1" applyFill="1" applyBorder="1"/>
    <xf numFmtId="0" fontId="15" fillId="0" borderId="1" xfId="0" applyFont="1" applyFill="1" applyBorder="1"/>
    <xf numFmtId="2" fontId="15" fillId="0" borderId="0" xfId="0" applyNumberFormat="1" applyFont="1" applyFill="1" applyBorder="1"/>
    <xf numFmtId="0" fontId="12" fillId="0" borderId="1" xfId="0" applyFont="1" applyFill="1" applyBorder="1"/>
    <xf numFmtId="3" fontId="12" fillId="0" borderId="1" xfId="0" applyNumberFormat="1" applyFont="1" applyFill="1" applyBorder="1"/>
    <xf numFmtId="3" fontId="12" fillId="0" borderId="0" xfId="0" applyNumberFormat="1" applyFont="1" applyFill="1" applyBorder="1"/>
    <xf numFmtId="3" fontId="17" fillId="0" borderId="0" xfId="0" applyNumberFormat="1" applyFont="1" applyFill="1" applyBorder="1"/>
    <xf numFmtId="0" fontId="8" fillId="0" borderId="1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49" fontId="15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left" wrapText="1"/>
    </xf>
    <xf numFmtId="3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/>
    <xf numFmtId="1" fontId="2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3" fontId="4" fillId="0" borderId="0" xfId="0" applyNumberFormat="1" applyFont="1" applyFill="1" applyBorder="1"/>
    <xf numFmtId="2" fontId="4" fillId="0" borderId="0" xfId="0" applyNumberFormat="1" applyFont="1" applyFill="1" applyBorder="1"/>
    <xf numFmtId="1" fontId="2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9" fillId="0" borderId="0" xfId="0" applyFont="1" applyFill="1" applyBorder="1"/>
    <xf numFmtId="2" fontId="19" fillId="0" borderId="0" xfId="0" applyNumberFormat="1" applyFont="1" applyFill="1" applyBorder="1"/>
    <xf numFmtId="3" fontId="19" fillId="0" borderId="0" xfId="0" applyNumberFormat="1" applyFont="1" applyFill="1" applyBorder="1"/>
    <xf numFmtId="49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/>
    <xf numFmtId="3" fontId="7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3" fontId="2" fillId="0" borderId="0" xfId="0" applyNumberFormat="1" applyFont="1" applyFill="1"/>
    <xf numFmtId="0" fontId="6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7" fillId="0" borderId="0" xfId="0" applyFont="1" applyFill="1"/>
    <xf numFmtId="3" fontId="11" fillId="0" borderId="0" xfId="0" applyNumberFormat="1" applyFont="1" applyFill="1" applyAlignment="1">
      <alignment horizontal="center"/>
    </xf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Fill="1"/>
    <xf numFmtId="0" fontId="8" fillId="0" borderId="1" xfId="0" applyFont="1" applyFill="1" applyBorder="1" applyAlignment="1">
      <alignment horizontal="left"/>
    </xf>
    <xf numFmtId="0" fontId="9" fillId="0" borderId="0" xfId="0" applyFont="1" applyFill="1"/>
    <xf numFmtId="3" fontId="9" fillId="0" borderId="0" xfId="0" applyNumberFormat="1" applyFont="1" applyFill="1"/>
    <xf numFmtId="3" fontId="16" fillId="0" borderId="0" xfId="0" applyNumberFormat="1" applyFont="1" applyFill="1" applyBorder="1" applyAlignment="1">
      <alignment horizontal="center" wrapText="1"/>
    </xf>
    <xf numFmtId="3" fontId="9" fillId="0" borderId="0" xfId="0" applyNumberFormat="1" applyFont="1" applyFill="1" applyBorder="1"/>
    <xf numFmtId="3" fontId="5" fillId="0" borderId="2" xfId="0" applyNumberFormat="1" applyFont="1" applyFill="1" applyBorder="1"/>
    <xf numFmtId="3" fontId="6" fillId="0" borderId="0" xfId="0" applyNumberFormat="1" applyFont="1" applyFill="1" applyAlignment="1"/>
    <xf numFmtId="16" fontId="2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left"/>
    </xf>
    <xf numFmtId="3" fontId="1" fillId="0" borderId="1" xfId="0" applyNumberFormat="1" applyFont="1" applyFill="1" applyBorder="1"/>
    <xf numFmtId="49" fontId="1" fillId="0" borderId="1" xfId="0" applyNumberFormat="1" applyFont="1" applyFill="1" applyBorder="1"/>
    <xf numFmtId="2" fontId="1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left" wrapText="1"/>
    </xf>
    <xf numFmtId="3" fontId="20" fillId="0" borderId="4" xfId="0" applyNumberFormat="1" applyFont="1" applyFill="1" applyBorder="1" applyAlignment="1"/>
    <xf numFmtId="3" fontId="20" fillId="0" borderId="0" xfId="0" applyNumberFormat="1" applyFont="1" applyFill="1" applyAlignment="1"/>
    <xf numFmtId="3" fontId="21" fillId="0" borderId="4" xfId="0" applyNumberFormat="1" applyFont="1" applyFill="1" applyBorder="1"/>
    <xf numFmtId="3" fontId="21" fillId="0" borderId="0" xfId="0" applyNumberFormat="1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right"/>
    </xf>
    <xf numFmtId="3" fontId="1" fillId="0" borderId="3" xfId="0" applyNumberFormat="1" applyFont="1" applyFill="1" applyBorder="1"/>
    <xf numFmtId="0" fontId="1" fillId="0" borderId="3" xfId="0" applyFont="1" applyFill="1" applyBorder="1"/>
    <xf numFmtId="9" fontId="15" fillId="0" borderId="0" xfId="0" applyNumberFormat="1" applyFont="1" applyFill="1" applyBorder="1"/>
    <xf numFmtId="1" fontId="15" fillId="0" borderId="1" xfId="0" applyNumberFormat="1" applyFont="1" applyFill="1" applyBorder="1"/>
    <xf numFmtId="0" fontId="15" fillId="0" borderId="0" xfId="0" applyFont="1" applyFill="1" applyAlignment="1"/>
    <xf numFmtId="49" fontId="1" fillId="0" borderId="0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3" fontId="5" fillId="0" borderId="3" xfId="0" applyNumberFormat="1" applyFont="1" applyFill="1" applyBorder="1"/>
    <xf numFmtId="0" fontId="9" fillId="0" borderId="0" xfId="0" applyFont="1" applyFill="1" applyBorder="1"/>
    <xf numFmtId="49" fontId="1" fillId="0" borderId="0" xfId="0" applyNumberFormat="1" applyFont="1" applyFill="1" applyAlignment="1">
      <alignment horizontal="left"/>
    </xf>
    <xf numFmtId="0" fontId="1" fillId="0" borderId="0" xfId="0" applyFont="1" applyFill="1"/>
    <xf numFmtId="3" fontId="1" fillId="0" borderId="0" xfId="0" applyNumberFormat="1" applyFont="1" applyFill="1"/>
    <xf numFmtId="49" fontId="5" fillId="0" borderId="0" xfId="0" applyNumberFormat="1" applyFont="1" applyFill="1" applyAlignment="1">
      <alignment horizontal="left"/>
    </xf>
    <xf numFmtId="0" fontId="5" fillId="0" borderId="0" xfId="0" applyFont="1" applyFill="1"/>
    <xf numFmtId="3" fontId="5" fillId="0" borderId="0" xfId="0" applyNumberFormat="1" applyFont="1" applyFill="1"/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/>
    <xf numFmtId="0" fontId="14" fillId="0" borderId="1" xfId="0" applyFont="1" applyFill="1" applyBorder="1" applyAlignment="1">
      <alignment wrapText="1"/>
    </xf>
    <xf numFmtId="3" fontId="2" fillId="0" borderId="5" xfId="0" applyNumberFormat="1" applyFont="1" applyFill="1" applyBorder="1"/>
    <xf numFmtId="3" fontId="2" fillId="0" borderId="2" xfId="0" applyNumberFormat="1" applyFont="1" applyFill="1" applyBorder="1"/>
    <xf numFmtId="0" fontId="6" fillId="0" borderId="1" xfId="0" applyFont="1" applyFill="1" applyBorder="1" applyAlignment="1">
      <alignment wrapText="1"/>
    </xf>
    <xf numFmtId="3" fontId="6" fillId="0" borderId="1" xfId="0" applyNumberFormat="1" applyFont="1" applyFill="1" applyBorder="1"/>
    <xf numFmtId="3" fontId="6" fillId="0" borderId="5" xfId="0" applyNumberFormat="1" applyFont="1" applyFill="1" applyBorder="1"/>
    <xf numFmtId="0" fontId="14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6" fontId="2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0" fontId="6" fillId="0" borderId="0" xfId="0" applyFont="1" applyFill="1" applyBorder="1" applyAlignment="1">
      <alignment horizontal="center" wrapText="1"/>
    </xf>
    <xf numFmtId="49" fontId="15" fillId="0" borderId="6" xfId="0" applyNumberFormat="1" applyFont="1" applyFill="1" applyBorder="1" applyAlignment="1">
      <alignment horizontal="left"/>
    </xf>
    <xf numFmtId="0" fontId="15" fillId="0" borderId="6" xfId="0" applyFont="1" applyFill="1" applyBorder="1"/>
    <xf numFmtId="3" fontId="15" fillId="0" borderId="6" xfId="0" applyNumberFormat="1" applyFont="1" applyFill="1" applyBorder="1"/>
    <xf numFmtId="1" fontId="15" fillId="0" borderId="6" xfId="0" applyNumberFormat="1" applyFont="1" applyFill="1" applyBorder="1"/>
    <xf numFmtId="49" fontId="15" fillId="0" borderId="7" xfId="0" applyNumberFormat="1" applyFont="1" applyFill="1" applyBorder="1" applyAlignment="1">
      <alignment horizontal="left"/>
    </xf>
    <xf numFmtId="0" fontId="15" fillId="0" borderId="7" xfId="0" applyFont="1" applyFill="1" applyBorder="1"/>
    <xf numFmtId="3" fontId="15" fillId="0" borderId="7" xfId="0" applyNumberFormat="1" applyFont="1" applyFill="1" applyBorder="1"/>
    <xf numFmtId="1" fontId="15" fillId="0" borderId="7" xfId="0" applyNumberFormat="1" applyFont="1" applyFill="1" applyBorder="1"/>
    <xf numFmtId="49" fontId="15" fillId="0" borderId="0" xfId="0" applyNumberFormat="1" applyFont="1" applyFill="1" applyBorder="1" applyAlignment="1">
      <alignment horizontal="left"/>
    </xf>
    <xf numFmtId="1" fontId="15" fillId="0" borderId="0" xfId="0" applyNumberFormat="1" applyFont="1" applyFill="1" applyBorder="1"/>
    <xf numFmtId="0" fontId="2" fillId="0" borderId="1" xfId="0" applyFont="1" applyBorder="1"/>
    <xf numFmtId="49" fontId="2" fillId="2" borderId="1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/>
    <xf numFmtId="3" fontId="2" fillId="2" borderId="0" xfId="0" applyNumberFormat="1" applyFont="1" applyFill="1" applyBorder="1"/>
    <xf numFmtId="4" fontId="2" fillId="2" borderId="0" xfId="0" applyNumberFormat="1" applyFont="1" applyFill="1" applyBorder="1"/>
    <xf numFmtId="0" fontId="2" fillId="2" borderId="1" xfId="0" applyFont="1" applyFill="1" applyBorder="1"/>
    <xf numFmtId="0" fontId="2" fillId="2" borderId="0" xfId="0" applyFont="1" applyFill="1" applyBorder="1"/>
    <xf numFmtId="2" fontId="2" fillId="2" borderId="0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3"/>
  <dimension ref="A1:K56"/>
  <sheetViews>
    <sheetView zoomScaleNormal="100" workbookViewId="0">
      <selection activeCell="N11" sqref="N11"/>
    </sheetView>
  </sheetViews>
  <sheetFormatPr defaultColWidth="9.109375" defaultRowHeight="10.199999999999999" x14ac:dyDescent="0.2"/>
  <cols>
    <col min="1" max="1" width="35.5546875" style="130" customWidth="1"/>
    <col min="2" max="11" width="12.5546875" style="10" customWidth="1"/>
    <col min="12" max="16384" width="9.109375" style="10"/>
  </cols>
  <sheetData>
    <row r="1" spans="1:11" ht="12.6" customHeight="1" x14ac:dyDescent="0.2">
      <c r="A1" s="164" t="s">
        <v>112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</row>
    <row r="2" spans="1:11" ht="12.6" customHeight="1" x14ac:dyDescent="0.2">
      <c r="A2" s="164" t="s">
        <v>771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1" ht="12.6" customHeight="1" x14ac:dyDescent="0.2">
      <c r="A3" s="141"/>
      <c r="B3" s="141"/>
      <c r="C3" s="141"/>
      <c r="D3" s="141"/>
      <c r="E3" s="141"/>
      <c r="F3" s="141"/>
      <c r="G3" s="141"/>
      <c r="H3" s="141"/>
      <c r="I3" s="141"/>
      <c r="J3" s="165" t="s">
        <v>770</v>
      </c>
      <c r="K3" s="165"/>
    </row>
    <row r="4" spans="1:11" x14ac:dyDescent="0.2">
      <c r="A4" s="122"/>
      <c r="B4" s="161" t="s">
        <v>457</v>
      </c>
      <c r="C4" s="161"/>
      <c r="D4" s="161"/>
      <c r="E4" s="161"/>
      <c r="F4" s="162"/>
      <c r="G4" s="163" t="s">
        <v>458</v>
      </c>
      <c r="H4" s="161"/>
      <c r="I4" s="161"/>
      <c r="J4" s="161"/>
      <c r="K4" s="161"/>
    </row>
    <row r="5" spans="1:11" s="123" customFormat="1" ht="36" customHeight="1" x14ac:dyDescent="0.2">
      <c r="A5" s="122" t="s">
        <v>8</v>
      </c>
      <c r="B5" s="31" t="s">
        <v>576</v>
      </c>
      <c r="C5" s="31" t="s">
        <v>577</v>
      </c>
      <c r="D5" s="31" t="s">
        <v>578</v>
      </c>
      <c r="E5" s="31" t="s">
        <v>579</v>
      </c>
      <c r="F5" s="31" t="s">
        <v>698</v>
      </c>
      <c r="G5" s="31" t="s">
        <v>576</v>
      </c>
      <c r="H5" s="31" t="s">
        <v>577</v>
      </c>
      <c r="I5" s="31" t="s">
        <v>578</v>
      </c>
      <c r="J5" s="31" t="s">
        <v>579</v>
      </c>
      <c r="K5" s="31" t="s">
        <v>698</v>
      </c>
    </row>
    <row r="6" spans="1:11" ht="11.4" customHeight="1" x14ac:dyDescent="0.2">
      <c r="A6" s="124" t="s">
        <v>201</v>
      </c>
      <c r="B6" s="9">
        <f>(Önkormányzat!D19)</f>
        <v>4486</v>
      </c>
      <c r="C6" s="9">
        <f>(Önkormányzat!E19)</f>
        <v>0</v>
      </c>
      <c r="D6" s="9">
        <f>(Önkormányzat!F19)</f>
        <v>4486</v>
      </c>
      <c r="E6" s="9">
        <f>(Önkormányzat!G19)</f>
        <v>2594</v>
      </c>
      <c r="F6" s="9">
        <f>(Önkormányzat!H19)</f>
        <v>4264</v>
      </c>
      <c r="G6" s="125"/>
      <c r="H6" s="9"/>
      <c r="I6" s="9"/>
      <c r="J6" s="9"/>
      <c r="K6" s="9"/>
    </row>
    <row r="7" spans="1:11" ht="11.4" customHeight="1" x14ac:dyDescent="0.2">
      <c r="A7" s="124" t="s">
        <v>469</v>
      </c>
      <c r="B7" s="9">
        <f>(Önkormányzat!D30)</f>
        <v>131452</v>
      </c>
      <c r="C7" s="9">
        <f>(Önkormányzat!E30)</f>
        <v>0</v>
      </c>
      <c r="D7" s="9">
        <f>(Önkormányzat!F30)</f>
        <v>131452</v>
      </c>
      <c r="E7" s="9">
        <f>(Önkormányzat!G30)</f>
        <v>104347</v>
      </c>
      <c r="F7" s="9">
        <f>(Önkormányzat!H30)</f>
        <v>19651</v>
      </c>
      <c r="G7" s="9">
        <f>(Önkormányzat!D37)</f>
        <v>129195</v>
      </c>
      <c r="H7" s="9">
        <f>(Önkormányzat!E37)</f>
        <v>0</v>
      </c>
      <c r="I7" s="9">
        <f>(Önkormányzat!F37)</f>
        <v>129195</v>
      </c>
      <c r="J7" s="9">
        <f>(Önkormányzat!G37)</f>
        <v>113697</v>
      </c>
      <c r="K7" s="9">
        <f>(Önkormányzat!H37)</f>
        <v>8043</v>
      </c>
    </row>
    <row r="8" spans="1:11" ht="11.4" customHeight="1" x14ac:dyDescent="0.2">
      <c r="A8" s="124" t="s">
        <v>99</v>
      </c>
      <c r="B8" s="9">
        <f>SUM(Önkormányzat!D75+Önkormányzat!D82)</f>
        <v>14635</v>
      </c>
      <c r="C8" s="9">
        <f>SUM(Önkormányzat!E75+Önkormányzat!E82)</f>
        <v>0</v>
      </c>
      <c r="D8" s="9">
        <f>SUM(Önkormányzat!F75+Önkormányzat!F82)</f>
        <v>14635</v>
      </c>
      <c r="E8" s="9">
        <f>SUM(Önkormányzat!G75+Önkormányzat!G82)</f>
        <v>12717</v>
      </c>
      <c r="F8" s="9">
        <f>SUM(Önkormányzat!H75+Önkormányzat!H82)</f>
        <v>19824</v>
      </c>
      <c r="G8" s="125">
        <f>Önkormányzat!D129</f>
        <v>4509</v>
      </c>
      <c r="H8" s="125">
        <f>Önkormányzat!E129</f>
        <v>0</v>
      </c>
      <c r="I8" s="125">
        <f>Önkormányzat!F129</f>
        <v>4509</v>
      </c>
      <c r="J8" s="125">
        <f>Önkormányzat!G129</f>
        <v>4509</v>
      </c>
      <c r="K8" s="125">
        <f>Önkormányzat!H129</f>
        <v>2276</v>
      </c>
    </row>
    <row r="9" spans="1:11" ht="11.4" customHeight="1" x14ac:dyDescent="0.2">
      <c r="A9" s="124" t="s">
        <v>563</v>
      </c>
      <c r="B9" s="9">
        <f>(Önkormányzat!D122)</f>
        <v>1479</v>
      </c>
      <c r="C9" s="9">
        <f>(Önkormányzat!E122)</f>
        <v>0</v>
      </c>
      <c r="D9" s="9">
        <f>(Önkormányzat!F122)</f>
        <v>1479</v>
      </c>
      <c r="E9" s="9">
        <f>(Önkormányzat!G122)</f>
        <v>0</v>
      </c>
      <c r="F9" s="9">
        <f>(Önkormányzat!H122)</f>
        <v>1886</v>
      </c>
      <c r="G9" s="9"/>
      <c r="H9" s="9"/>
      <c r="I9" s="9"/>
      <c r="J9" s="9"/>
      <c r="K9" s="9"/>
    </row>
    <row r="10" spans="1:11" ht="14.25" customHeight="1" x14ac:dyDescent="0.2">
      <c r="A10" s="124" t="s">
        <v>100</v>
      </c>
      <c r="B10" s="9">
        <f>(Önkormányzat!D141)</f>
        <v>23788</v>
      </c>
      <c r="C10" s="9">
        <f>(Önkormányzat!E141)</f>
        <v>347</v>
      </c>
      <c r="D10" s="9">
        <f>(Önkormányzat!F141)</f>
        <v>24135</v>
      </c>
      <c r="E10" s="9">
        <f>(Önkormányzat!G141)</f>
        <v>22113</v>
      </c>
      <c r="F10" s="9">
        <f>(Önkormányzat!H141)</f>
        <v>25638</v>
      </c>
      <c r="G10" s="9"/>
      <c r="H10" s="9"/>
      <c r="I10" s="9"/>
      <c r="J10" s="9"/>
      <c r="K10" s="9"/>
    </row>
    <row r="11" spans="1:11" ht="13.5" customHeight="1" x14ac:dyDescent="0.2">
      <c r="A11" s="124" t="s">
        <v>219</v>
      </c>
      <c r="B11" s="9">
        <f>(Önkormányzat!D152)</f>
        <v>318</v>
      </c>
      <c r="C11" s="9">
        <f>(Önkormányzat!E152)</f>
        <v>0</v>
      </c>
      <c r="D11" s="9">
        <f>(Önkormányzat!F152)</f>
        <v>318</v>
      </c>
      <c r="E11" s="9">
        <f>(Önkormányzat!G152)</f>
        <v>66</v>
      </c>
      <c r="F11" s="9">
        <f>(Önkormányzat!H152)</f>
        <v>318</v>
      </c>
      <c r="G11" s="9"/>
      <c r="H11" s="9"/>
      <c r="I11" s="9"/>
      <c r="J11" s="9"/>
      <c r="K11" s="9"/>
    </row>
    <row r="12" spans="1:11" ht="13.5" customHeight="1" x14ac:dyDescent="0.2">
      <c r="A12" s="124" t="s">
        <v>604</v>
      </c>
      <c r="B12" s="9">
        <f>Önkormányzat!D102</f>
        <v>0</v>
      </c>
      <c r="C12" s="9">
        <f>Önkormányzat!E102</f>
        <v>564</v>
      </c>
      <c r="D12" s="9">
        <f>Önkormányzat!F102</f>
        <v>564</v>
      </c>
      <c r="E12" s="9">
        <f>Önkormányzat!G102</f>
        <v>768</v>
      </c>
      <c r="F12" s="9">
        <f>Önkormányzat!H102</f>
        <v>0</v>
      </c>
      <c r="G12" s="125">
        <f>Önkormányzat!D110</f>
        <v>0</v>
      </c>
      <c r="H12" s="125">
        <f>Önkormányzat!E110</f>
        <v>0</v>
      </c>
      <c r="I12" s="125">
        <f>Önkormányzat!F110</f>
        <v>0</v>
      </c>
      <c r="J12" s="125">
        <f>Önkormányzat!G110</f>
        <v>139</v>
      </c>
      <c r="K12" s="125">
        <f>Önkormányzat!H110</f>
        <v>0</v>
      </c>
    </row>
    <row r="13" spans="1:11" ht="19.5" customHeight="1" x14ac:dyDescent="0.2">
      <c r="A13" s="99" t="s">
        <v>436</v>
      </c>
      <c r="B13" s="9">
        <f>(Önkormányzat!D170)</f>
        <v>6566</v>
      </c>
      <c r="C13" s="9">
        <f>(Önkormányzat!E170)</f>
        <v>0</v>
      </c>
      <c r="D13" s="9">
        <f>(Önkormányzat!F170)</f>
        <v>6566</v>
      </c>
      <c r="E13" s="9">
        <f>(Önkormányzat!G170)</f>
        <v>0</v>
      </c>
      <c r="F13" s="9">
        <f>(Önkormányzat!H170)</f>
        <v>6566</v>
      </c>
      <c r="G13" s="9">
        <f>(Önkormányzat!D159)</f>
        <v>8064</v>
      </c>
      <c r="H13" s="9">
        <f>(Önkormányzat!E159)</f>
        <v>0</v>
      </c>
      <c r="I13" s="9">
        <f>(Önkormányzat!F159)</f>
        <v>8064</v>
      </c>
      <c r="J13" s="9">
        <f>(Önkormányzat!G159)</f>
        <v>1000</v>
      </c>
      <c r="K13" s="9">
        <f>(Önkormányzat!H159)</f>
        <v>7064</v>
      </c>
    </row>
    <row r="14" spans="1:11" ht="11.4" customHeight="1" x14ac:dyDescent="0.2">
      <c r="A14" s="124" t="s">
        <v>315</v>
      </c>
      <c r="B14" s="9">
        <f>(Önkormányzat!D504)</f>
        <v>127</v>
      </c>
      <c r="C14" s="9">
        <f>(Önkormányzat!E504)</f>
        <v>0</v>
      </c>
      <c r="D14" s="9">
        <f>(Önkormányzat!F504)</f>
        <v>127</v>
      </c>
      <c r="E14" s="9">
        <f>(Önkormányzat!G504)</f>
        <v>0</v>
      </c>
      <c r="F14" s="9">
        <f>(Önkormányzat!H504)</f>
        <v>127</v>
      </c>
      <c r="G14" s="9"/>
      <c r="H14" s="9"/>
      <c r="I14" s="9"/>
      <c r="J14" s="9"/>
      <c r="K14" s="9"/>
    </row>
    <row r="15" spans="1:11" ht="11.4" customHeight="1" x14ac:dyDescent="0.2">
      <c r="A15" s="124" t="s">
        <v>9</v>
      </c>
      <c r="B15" s="9">
        <f>(Önkormányzat!D513)</f>
        <v>5754</v>
      </c>
      <c r="C15" s="9">
        <f>(Önkormányzat!E513)</f>
        <v>0</v>
      </c>
      <c r="D15" s="9">
        <f>(Önkormányzat!F513)</f>
        <v>5754</v>
      </c>
      <c r="E15" s="9">
        <f>(Önkormányzat!G513)</f>
        <v>5629</v>
      </c>
      <c r="F15" s="9">
        <f>(Önkormányzat!H513)</f>
        <v>5842</v>
      </c>
      <c r="G15" s="9"/>
      <c r="H15" s="9"/>
      <c r="I15" s="9"/>
      <c r="J15" s="9"/>
      <c r="K15" s="9"/>
    </row>
    <row r="16" spans="1:11" ht="11.4" customHeight="1" x14ac:dyDescent="0.2">
      <c r="A16" s="124" t="s">
        <v>378</v>
      </c>
      <c r="B16" s="9"/>
      <c r="C16" s="9"/>
      <c r="D16" s="9"/>
      <c r="E16" s="9"/>
      <c r="F16" s="9"/>
      <c r="G16" s="9">
        <f>(Önkormányzat!D527)</f>
        <v>91600</v>
      </c>
      <c r="H16" s="9">
        <f>(Önkormányzat!E527)</f>
        <v>6103</v>
      </c>
      <c r="I16" s="9">
        <f>(Önkormányzat!F527)</f>
        <v>97703</v>
      </c>
      <c r="J16" s="9">
        <f>(Önkormányzat!G527)</f>
        <v>117712</v>
      </c>
      <c r="K16" s="9">
        <f>(Önkormányzat!H527)</f>
        <v>111400</v>
      </c>
    </row>
    <row r="17" spans="1:11" ht="14.25" customHeight="1" x14ac:dyDescent="0.2">
      <c r="A17" s="124" t="s">
        <v>0</v>
      </c>
      <c r="B17" s="9">
        <f>(Önkormányzat!D304)</f>
        <v>111587</v>
      </c>
      <c r="C17" s="9">
        <f>(Önkormányzat!E304)</f>
        <v>13955</v>
      </c>
      <c r="D17" s="9">
        <f>(Önkormányzat!F304)</f>
        <v>125542</v>
      </c>
      <c r="E17" s="9">
        <f>(Önkormányzat!G304)</f>
        <v>102141</v>
      </c>
      <c r="F17" s="9">
        <f>(Önkormányzat!H304)</f>
        <v>124373</v>
      </c>
      <c r="G17" s="9">
        <f>(Önkormányzat!D208)</f>
        <v>195251</v>
      </c>
      <c r="H17" s="9">
        <f>(Önkormányzat!E208)</f>
        <v>126</v>
      </c>
      <c r="I17" s="9">
        <f>(Önkormányzat!F208)</f>
        <v>195377</v>
      </c>
      <c r="J17" s="9">
        <f>(Önkormányzat!G208)</f>
        <v>198094</v>
      </c>
      <c r="K17" s="9">
        <f>(Önkormányzat!H208)</f>
        <v>218350</v>
      </c>
    </row>
    <row r="18" spans="1:11" ht="13.5" customHeight="1" x14ac:dyDescent="0.2">
      <c r="A18" s="124" t="s">
        <v>550</v>
      </c>
      <c r="B18" s="9">
        <f>(Önkormányzat!D315)</f>
        <v>14086</v>
      </c>
      <c r="C18" s="9">
        <f>(Önkormányzat!E315)</f>
        <v>116</v>
      </c>
      <c r="D18" s="9">
        <f>(Önkormányzat!F315)</f>
        <v>14202</v>
      </c>
      <c r="E18" s="9">
        <f>(Önkormányzat!G315)</f>
        <v>14090</v>
      </c>
      <c r="F18" s="9">
        <f>(Önkormányzat!H315)</f>
        <v>0</v>
      </c>
      <c r="G18" s="125"/>
      <c r="H18" s="125"/>
      <c r="I18" s="125"/>
      <c r="J18" s="125"/>
      <c r="K18" s="125"/>
    </row>
    <row r="19" spans="1:11" ht="13.5" customHeight="1" x14ac:dyDescent="0.2">
      <c r="A19" s="124" t="s">
        <v>551</v>
      </c>
      <c r="B19" s="9">
        <f>(Önkormányzat!D326)</f>
        <v>29999</v>
      </c>
      <c r="C19" s="9">
        <f>(Önkormányzat!E326)</f>
        <v>16</v>
      </c>
      <c r="D19" s="9">
        <f>(Önkormányzat!F326)</f>
        <v>30015</v>
      </c>
      <c r="E19" s="9">
        <f>(Önkormányzat!G326)</f>
        <v>30015</v>
      </c>
      <c r="F19" s="9">
        <f>(Önkormányzat!H326)</f>
        <v>0</v>
      </c>
      <c r="G19" s="125"/>
      <c r="H19" s="125"/>
      <c r="I19" s="125"/>
      <c r="J19" s="125"/>
      <c r="K19" s="125"/>
    </row>
    <row r="20" spans="1:11" ht="13.5" customHeight="1" x14ac:dyDescent="0.2">
      <c r="A20" s="124" t="s">
        <v>552</v>
      </c>
      <c r="B20" s="9">
        <f>(Önkormányzat!D340)</f>
        <v>14999</v>
      </c>
      <c r="C20" s="9">
        <f>(Önkormányzat!E340)</f>
        <v>13063</v>
      </c>
      <c r="D20" s="9">
        <f>(Önkormányzat!F340)</f>
        <v>28062</v>
      </c>
      <c r="E20" s="9">
        <f>(Önkormányzat!G340)</f>
        <v>150</v>
      </c>
      <c r="F20" s="9">
        <f>(Önkormányzat!H340)</f>
        <v>27912</v>
      </c>
      <c r="G20" s="125"/>
      <c r="H20" s="125"/>
      <c r="I20" s="125"/>
      <c r="J20" s="125"/>
      <c r="K20" s="125"/>
    </row>
    <row r="21" spans="1:11" ht="13.5" customHeight="1" x14ac:dyDescent="0.2">
      <c r="A21" s="124" t="s">
        <v>641</v>
      </c>
      <c r="B21" s="9"/>
      <c r="C21" s="9"/>
      <c r="D21" s="9"/>
      <c r="E21" s="9"/>
      <c r="F21" s="9"/>
      <c r="G21" s="126">
        <f>Önkormányzat!D347</f>
        <v>0</v>
      </c>
      <c r="H21" s="126">
        <f>Önkormányzat!E347</f>
        <v>0</v>
      </c>
      <c r="I21" s="126">
        <f>Önkormányzat!F347</f>
        <v>0</v>
      </c>
      <c r="J21" s="126">
        <f>Önkormányzat!G347</f>
        <v>17</v>
      </c>
      <c r="K21" s="126">
        <f>Önkormányzat!H347</f>
        <v>0</v>
      </c>
    </row>
    <row r="22" spans="1:11" ht="13.5" customHeight="1" x14ac:dyDescent="0.2">
      <c r="A22" s="124" t="s">
        <v>642</v>
      </c>
      <c r="B22" s="9">
        <f>Önkormányzat!D369</f>
        <v>0</v>
      </c>
      <c r="C22" s="9">
        <f>Önkormányzat!E369</f>
        <v>25000</v>
      </c>
      <c r="D22" s="9">
        <f>Önkormányzat!F369</f>
        <v>25000</v>
      </c>
      <c r="E22" s="9">
        <f>Önkormányzat!G369</f>
        <v>375</v>
      </c>
      <c r="F22" s="9">
        <f>Önkormányzat!H369</f>
        <v>33807</v>
      </c>
      <c r="G22" s="126">
        <f>Önkormányzat!D354</f>
        <v>0</v>
      </c>
      <c r="H22" s="126">
        <f>Önkormányzat!E354</f>
        <v>25000</v>
      </c>
      <c r="I22" s="126">
        <f>Önkormányzat!F354</f>
        <v>25000</v>
      </c>
      <c r="J22" s="126">
        <f>Önkormányzat!G354</f>
        <v>25000</v>
      </c>
      <c r="K22" s="126">
        <f>Önkormányzat!H354</f>
        <v>0</v>
      </c>
    </row>
    <row r="23" spans="1:11" ht="13.5" customHeight="1" x14ac:dyDescent="0.2">
      <c r="A23" s="124" t="s">
        <v>652</v>
      </c>
      <c r="B23" s="9">
        <f>Önkormányzat!D400</f>
        <v>0</v>
      </c>
      <c r="C23" s="9">
        <f>Önkormányzat!E400</f>
        <v>5000</v>
      </c>
      <c r="D23" s="9">
        <f>Önkormányzat!F400</f>
        <v>5000</v>
      </c>
      <c r="E23" s="9">
        <f>Önkormányzat!G400</f>
        <v>30</v>
      </c>
      <c r="F23" s="9">
        <f>Önkormányzat!H400</f>
        <v>4970</v>
      </c>
      <c r="G23" s="126">
        <f>Önkormányzat!D389</f>
        <v>0</v>
      </c>
      <c r="H23" s="126">
        <f>Önkormányzat!E389</f>
        <v>5000</v>
      </c>
      <c r="I23" s="126">
        <f>Önkormányzat!F389</f>
        <v>5000</v>
      </c>
      <c r="J23" s="126">
        <f>Önkormányzat!G389</f>
        <v>5000</v>
      </c>
      <c r="K23" s="126">
        <f>Önkormányzat!H389</f>
        <v>0</v>
      </c>
    </row>
    <row r="24" spans="1:11" ht="19.2" x14ac:dyDescent="0.2">
      <c r="A24" s="124" t="s">
        <v>697</v>
      </c>
      <c r="B24" s="9">
        <f>Önkormányzat!D415</f>
        <v>0</v>
      </c>
      <c r="C24" s="9">
        <f>Önkormányzat!E415</f>
        <v>3035</v>
      </c>
      <c r="D24" s="9">
        <f>Önkormányzat!F415</f>
        <v>3035</v>
      </c>
      <c r="E24" s="9">
        <f>Önkormányzat!G415</f>
        <v>0</v>
      </c>
      <c r="F24" s="9">
        <f>Önkormányzat!H415</f>
        <v>3135</v>
      </c>
      <c r="G24" s="126">
        <f>Önkormányzat!D407</f>
        <v>0</v>
      </c>
      <c r="H24" s="126">
        <f>Önkormányzat!E407</f>
        <v>3035</v>
      </c>
      <c r="I24" s="126">
        <f>Önkormányzat!F407</f>
        <v>3035</v>
      </c>
      <c r="J24" s="126">
        <f>Önkormányzat!G407</f>
        <v>3035</v>
      </c>
      <c r="K24" s="126">
        <f>Önkormányzat!H407</f>
        <v>0</v>
      </c>
    </row>
    <row r="25" spans="1:11" ht="13.5" customHeight="1" x14ac:dyDescent="0.2">
      <c r="A25" s="124" t="s">
        <v>696</v>
      </c>
      <c r="B25" s="9">
        <f>Önkormányzat!D426</f>
        <v>0</v>
      </c>
      <c r="C25" s="9">
        <f>Önkormányzat!E426</f>
        <v>3400</v>
      </c>
      <c r="D25" s="9">
        <f>Önkormányzat!F426</f>
        <v>3400</v>
      </c>
      <c r="E25" s="9">
        <f>Önkormányzat!G426</f>
        <v>2147</v>
      </c>
      <c r="F25" s="9">
        <f>Önkormányzat!H426</f>
        <v>1253</v>
      </c>
      <c r="G25" s="126">
        <f>Önkormányzat!D433</f>
        <v>0</v>
      </c>
      <c r="H25" s="126">
        <f>Önkormányzat!E433</f>
        <v>3400</v>
      </c>
      <c r="I25" s="126">
        <f>Önkormányzat!F433</f>
        <v>3400</v>
      </c>
      <c r="J25" s="126">
        <f>Önkormányzat!G433</f>
        <v>3400</v>
      </c>
      <c r="K25" s="126">
        <f>Önkormányzat!H433</f>
        <v>0</v>
      </c>
    </row>
    <row r="26" spans="1:11" ht="13.5" customHeight="1" x14ac:dyDescent="0.2">
      <c r="A26" s="124" t="s">
        <v>653</v>
      </c>
      <c r="B26" s="9">
        <f>Önkormányzat!D462</f>
        <v>0</v>
      </c>
      <c r="C26" s="9">
        <f>Önkormányzat!E462</f>
        <v>0</v>
      </c>
      <c r="D26" s="9">
        <f>Önkormányzat!F462</f>
        <v>0</v>
      </c>
      <c r="E26" s="9">
        <f>Önkormányzat!G462</f>
        <v>0</v>
      </c>
      <c r="F26" s="9">
        <f>Önkormányzat!H462</f>
        <v>70270</v>
      </c>
      <c r="G26" s="125">
        <f>Önkormányzat!D440</f>
        <v>0</v>
      </c>
      <c r="H26" s="125">
        <f>Önkormányzat!E440</f>
        <v>0</v>
      </c>
      <c r="I26" s="125">
        <f>Önkormányzat!F440</f>
        <v>0</v>
      </c>
      <c r="J26" s="125">
        <f>Önkormányzat!G440</f>
        <v>3500</v>
      </c>
      <c r="K26" s="125">
        <f>Önkormányzat!H440</f>
        <v>66770</v>
      </c>
    </row>
    <row r="27" spans="1:11" ht="21" customHeight="1" x14ac:dyDescent="0.2">
      <c r="A27" s="124" t="s">
        <v>659</v>
      </c>
      <c r="B27" s="9"/>
      <c r="C27" s="9"/>
      <c r="D27" s="9"/>
      <c r="E27" s="9"/>
      <c r="F27" s="9"/>
      <c r="G27" s="126">
        <f>Önkormányzat!D469</f>
        <v>0</v>
      </c>
      <c r="H27" s="126">
        <f>Önkormányzat!E469</f>
        <v>0</v>
      </c>
      <c r="I27" s="126">
        <f>Önkormányzat!F469</f>
        <v>0</v>
      </c>
      <c r="J27" s="126">
        <f>Önkormányzat!G469</f>
        <v>1000</v>
      </c>
      <c r="K27" s="126">
        <f>Önkormányzat!H469</f>
        <v>0</v>
      </c>
    </row>
    <row r="28" spans="1:11" x14ac:dyDescent="0.2">
      <c r="A28" s="124" t="s">
        <v>682</v>
      </c>
      <c r="B28" s="9">
        <f>Önkormányzat!D496</f>
        <v>0</v>
      </c>
      <c r="C28" s="9">
        <f>Önkormányzat!E496</f>
        <v>0</v>
      </c>
      <c r="D28" s="9">
        <f>Önkormányzat!F496</f>
        <v>0</v>
      </c>
      <c r="E28" s="9">
        <f>Önkormányzat!G496</f>
        <v>866</v>
      </c>
      <c r="F28" s="9">
        <f>Önkormányzat!H496</f>
        <v>0</v>
      </c>
      <c r="G28" s="126"/>
      <c r="H28" s="126"/>
      <c r="I28" s="126"/>
      <c r="J28" s="126"/>
      <c r="K28" s="126"/>
    </row>
    <row r="29" spans="1:11" ht="13.5" customHeight="1" x14ac:dyDescent="0.2">
      <c r="A29" s="124" t="s">
        <v>643</v>
      </c>
      <c r="B29" s="9">
        <f>Önkormányzat!D588</f>
        <v>0</v>
      </c>
      <c r="C29" s="9">
        <f>Önkormányzat!E588</f>
        <v>23529</v>
      </c>
      <c r="D29" s="9">
        <f>Önkormányzat!F588</f>
        <v>23529</v>
      </c>
      <c r="E29" s="9">
        <f>Önkormányzat!G588</f>
        <v>0</v>
      </c>
      <c r="F29" s="9">
        <f>Önkormányzat!H588</f>
        <v>24999</v>
      </c>
      <c r="G29" s="126">
        <f>Önkormányzat!D567</f>
        <v>0</v>
      </c>
      <c r="H29" s="126">
        <f>Önkormányzat!E567</f>
        <v>20000</v>
      </c>
      <c r="I29" s="126">
        <f>Önkormányzat!F567</f>
        <v>20000</v>
      </c>
      <c r="J29" s="126">
        <f>Önkormányzat!G567</f>
        <v>20000</v>
      </c>
      <c r="K29" s="126">
        <f>Önkormányzat!H567</f>
        <v>0</v>
      </c>
    </row>
    <row r="30" spans="1:11" ht="11.4" customHeight="1" x14ac:dyDescent="0.2">
      <c r="A30" s="124" t="s">
        <v>1</v>
      </c>
      <c r="B30" s="9">
        <f>(Önkormányzat!D536)</f>
        <v>4704</v>
      </c>
      <c r="C30" s="9">
        <f>(Önkormányzat!E536)</f>
        <v>2046</v>
      </c>
      <c r="D30" s="9">
        <f>(Önkormányzat!F536)</f>
        <v>6750</v>
      </c>
      <c r="E30" s="9">
        <f>(Önkormányzat!G536)</f>
        <v>6733</v>
      </c>
      <c r="F30" s="9">
        <f>(Önkormányzat!H536)</f>
        <v>6727</v>
      </c>
      <c r="G30" s="9">
        <f>(Önkormányzat!D560)</f>
        <v>41333</v>
      </c>
      <c r="H30" s="9">
        <f>(Önkormányzat!E560)</f>
        <v>20667</v>
      </c>
      <c r="I30" s="9">
        <f>(Önkormányzat!F560)</f>
        <v>62000</v>
      </c>
      <c r="J30" s="9">
        <f>(Önkormányzat!G560)</f>
        <v>63677</v>
      </c>
      <c r="K30" s="9">
        <f>(Önkormányzat!H560)</f>
        <v>41920</v>
      </c>
    </row>
    <row r="31" spans="1:11" ht="11.4" customHeight="1" x14ac:dyDescent="0.2">
      <c r="A31" s="124" t="s">
        <v>407</v>
      </c>
      <c r="B31" s="9"/>
      <c r="C31" s="9"/>
      <c r="D31" s="9"/>
      <c r="E31" s="9"/>
      <c r="F31" s="9"/>
      <c r="G31" s="9">
        <f>(Önkormányzat!D598)</f>
        <v>9518</v>
      </c>
      <c r="H31" s="9">
        <f>(Önkormányzat!E598)</f>
        <v>-9518</v>
      </c>
      <c r="I31" s="9">
        <f>(Önkormányzat!F598)</f>
        <v>0</v>
      </c>
      <c r="J31" s="9">
        <f>(Önkormányzat!G598)</f>
        <v>0</v>
      </c>
      <c r="K31" s="9">
        <f>(Önkormányzat!H598)</f>
        <v>5277</v>
      </c>
    </row>
    <row r="32" spans="1:11" ht="11.4" customHeight="1" x14ac:dyDescent="0.2">
      <c r="A32" s="124" t="s">
        <v>391</v>
      </c>
      <c r="B32" s="9">
        <f>(Önkormányzat!D606)</f>
        <v>36</v>
      </c>
      <c r="C32" s="9">
        <f>(Önkormányzat!E606)</f>
        <v>2</v>
      </c>
      <c r="D32" s="9">
        <f>(Önkormányzat!F606)</f>
        <v>38</v>
      </c>
      <c r="E32" s="9">
        <f>(Önkormányzat!G606)</f>
        <v>44</v>
      </c>
      <c r="F32" s="9">
        <f>(Önkormányzat!H606)</f>
        <v>39</v>
      </c>
      <c r="G32" s="9"/>
      <c r="H32" s="9"/>
      <c r="I32" s="9"/>
      <c r="J32" s="9"/>
      <c r="K32" s="9"/>
    </row>
    <row r="33" spans="1:11" ht="11.4" customHeight="1" x14ac:dyDescent="0.2">
      <c r="A33" s="124" t="s">
        <v>192</v>
      </c>
      <c r="B33" s="9">
        <f>(Önkormányzat!D615)</f>
        <v>58236</v>
      </c>
      <c r="C33" s="9">
        <f>(Önkormányzat!E615)</f>
        <v>-22335</v>
      </c>
      <c r="D33" s="9">
        <f>(Önkormányzat!F615)</f>
        <v>35901</v>
      </c>
      <c r="E33" s="9">
        <f>(Önkormányzat!G615)</f>
        <v>0</v>
      </c>
      <c r="F33" s="9">
        <f>(Önkormányzat!H615)</f>
        <v>24772</v>
      </c>
      <c r="G33" s="9"/>
      <c r="H33" s="9"/>
      <c r="I33" s="9"/>
      <c r="J33" s="9"/>
      <c r="K33" s="9"/>
    </row>
    <row r="34" spans="1:11" ht="11.4" customHeight="1" x14ac:dyDescent="0.2">
      <c r="A34" s="124" t="s">
        <v>193</v>
      </c>
      <c r="B34" s="9">
        <f>(Önkormányzat!D627)</f>
        <v>623</v>
      </c>
      <c r="C34" s="9">
        <f>(Önkormányzat!E627)</f>
        <v>0</v>
      </c>
      <c r="D34" s="9">
        <f>(Önkormányzat!F627)</f>
        <v>623</v>
      </c>
      <c r="E34" s="9">
        <f>(Önkormányzat!G627)</f>
        <v>218</v>
      </c>
      <c r="F34" s="9">
        <f>(Önkormányzat!H627)</f>
        <v>623</v>
      </c>
      <c r="G34" s="9"/>
      <c r="H34" s="9"/>
      <c r="I34" s="9"/>
      <c r="J34" s="9"/>
      <c r="K34" s="9"/>
    </row>
    <row r="35" spans="1:11" ht="11.4" customHeight="1" x14ac:dyDescent="0.2">
      <c r="A35" s="124" t="s">
        <v>2</v>
      </c>
      <c r="B35" s="9">
        <f>(Önkormányzat!D649+Önkormányzat!D657)</f>
        <v>9156</v>
      </c>
      <c r="C35" s="9">
        <f>(Önkormányzat!E649+Önkormányzat!E657)</f>
        <v>3279</v>
      </c>
      <c r="D35" s="9">
        <f>(Önkormányzat!F649+Önkormányzat!F657)</f>
        <v>12435</v>
      </c>
      <c r="E35" s="9">
        <f>(Önkormányzat!G649+Önkormányzat!G657)</f>
        <v>13771</v>
      </c>
      <c r="F35" s="9">
        <f>(Önkormányzat!H649+Önkormányzat!H657)</f>
        <v>10791</v>
      </c>
      <c r="G35" s="125"/>
      <c r="H35" s="125"/>
      <c r="I35" s="125"/>
      <c r="J35" s="125"/>
      <c r="K35" s="125"/>
    </row>
    <row r="36" spans="1:11" ht="11.4" customHeight="1" x14ac:dyDescent="0.2">
      <c r="A36" s="124" t="s">
        <v>341</v>
      </c>
      <c r="B36" s="9"/>
      <c r="C36" s="9"/>
      <c r="D36" s="9"/>
      <c r="E36" s="9"/>
      <c r="F36" s="9"/>
      <c r="G36" s="9">
        <f>(Önkormányzat!D671)</f>
        <v>85</v>
      </c>
      <c r="H36" s="9">
        <f>(Önkormányzat!E671)</f>
        <v>0</v>
      </c>
      <c r="I36" s="9">
        <f>(Önkormányzat!F671)</f>
        <v>85</v>
      </c>
      <c r="J36" s="9">
        <f>(Önkormányzat!G671)</f>
        <v>85</v>
      </c>
      <c r="K36" s="9">
        <f>(Önkormányzat!H671)</f>
        <v>0</v>
      </c>
    </row>
    <row r="37" spans="1:11" ht="11.4" customHeight="1" x14ac:dyDescent="0.2">
      <c r="A37" s="124" t="s">
        <v>194</v>
      </c>
      <c r="B37" s="9">
        <f>(Önkormányzat!D687)</f>
        <v>343</v>
      </c>
      <c r="C37" s="9">
        <f>(Önkormányzat!E687)</f>
        <v>0</v>
      </c>
      <c r="D37" s="9">
        <f>(Önkormányzat!F687)</f>
        <v>343</v>
      </c>
      <c r="E37" s="9">
        <f>(Önkormányzat!G687)</f>
        <v>210</v>
      </c>
      <c r="F37" s="9">
        <f>(Önkormányzat!H687)</f>
        <v>343</v>
      </c>
      <c r="G37" s="9"/>
      <c r="H37" s="9"/>
      <c r="I37" s="9"/>
      <c r="J37" s="9"/>
      <c r="K37" s="9"/>
    </row>
    <row r="38" spans="1:11" ht="11.4" customHeight="1" x14ac:dyDescent="0.2">
      <c r="A38" s="124" t="s">
        <v>385</v>
      </c>
      <c r="B38" s="9">
        <f>(Önkormányzat!D694)</f>
        <v>21</v>
      </c>
      <c r="C38" s="9">
        <f>(Önkormányzat!E694)</f>
        <v>0</v>
      </c>
      <c r="D38" s="9">
        <f>(Önkormányzat!F694)</f>
        <v>21</v>
      </c>
      <c r="E38" s="9">
        <f>(Önkormányzat!G694)</f>
        <v>20</v>
      </c>
      <c r="F38" s="9">
        <f>(Önkormányzat!H694)</f>
        <v>0</v>
      </c>
      <c r="G38" s="9"/>
      <c r="H38" s="9"/>
      <c r="I38" s="9"/>
      <c r="J38" s="9"/>
      <c r="K38" s="9"/>
    </row>
    <row r="39" spans="1:11" ht="11.4" customHeight="1" x14ac:dyDescent="0.2">
      <c r="A39" s="124" t="s">
        <v>195</v>
      </c>
      <c r="B39" s="9">
        <f>(Önkormányzat!D735)</f>
        <v>10562</v>
      </c>
      <c r="C39" s="9">
        <f>(Önkormányzat!E735)</f>
        <v>150</v>
      </c>
      <c r="D39" s="9">
        <f>(Önkormányzat!F735)</f>
        <v>10712</v>
      </c>
      <c r="E39" s="9">
        <f>(Önkormányzat!G735)</f>
        <v>9602</v>
      </c>
      <c r="F39" s="9">
        <f>(Önkormányzat!H735)</f>
        <v>10185</v>
      </c>
      <c r="G39" s="9">
        <f>(Önkormányzat!D741)</f>
        <v>8063</v>
      </c>
      <c r="H39" s="9">
        <f>(Önkormányzat!E741)</f>
        <v>0</v>
      </c>
      <c r="I39" s="9">
        <f>(Önkormányzat!F741)</f>
        <v>8063</v>
      </c>
      <c r="J39" s="9">
        <f>(Önkormányzat!G741)</f>
        <v>8046</v>
      </c>
      <c r="K39" s="9">
        <f>(Önkormányzat!H741)</f>
        <v>9238</v>
      </c>
    </row>
    <row r="40" spans="1:11" ht="11.4" customHeight="1" x14ac:dyDescent="0.2">
      <c r="A40" s="124" t="s">
        <v>3</v>
      </c>
      <c r="B40" s="9">
        <f>(Önkormányzat!D749)</f>
        <v>100</v>
      </c>
      <c r="C40" s="9">
        <f>(Önkormányzat!E749)</f>
        <v>0</v>
      </c>
      <c r="D40" s="9">
        <f>(Önkormányzat!F749)</f>
        <v>100</v>
      </c>
      <c r="E40" s="9">
        <f>(Önkormányzat!G749)</f>
        <v>36</v>
      </c>
      <c r="F40" s="9">
        <f>(Önkormányzat!H749)</f>
        <v>50</v>
      </c>
      <c r="G40" s="9">
        <f>(Önkormányzat!D755)</f>
        <v>1061</v>
      </c>
      <c r="H40" s="9">
        <f>(Önkormányzat!E755)</f>
        <v>0</v>
      </c>
      <c r="I40" s="9">
        <f>(Önkormányzat!F755)</f>
        <v>1061</v>
      </c>
      <c r="J40" s="9">
        <f>(Önkormányzat!G755)</f>
        <v>1061</v>
      </c>
      <c r="K40" s="9">
        <f>(Önkormányzat!H755)</f>
        <v>0</v>
      </c>
    </row>
    <row r="41" spans="1:11" ht="12.75" customHeight="1" x14ac:dyDescent="0.2">
      <c r="A41" s="124" t="s">
        <v>4</v>
      </c>
      <c r="B41" s="9">
        <f>(Önkormányzat!D774)</f>
        <v>5410</v>
      </c>
      <c r="C41" s="9">
        <f>(Önkormányzat!E774)</f>
        <v>1727</v>
      </c>
      <c r="D41" s="9">
        <f>(Önkormányzat!F774)</f>
        <v>7137</v>
      </c>
      <c r="E41" s="9">
        <f>(Önkormányzat!G774)</f>
        <v>6940</v>
      </c>
      <c r="F41" s="9">
        <f>(Önkormányzat!H774)</f>
        <v>6560</v>
      </c>
      <c r="G41" s="9"/>
      <c r="H41" s="9"/>
      <c r="I41" s="9"/>
      <c r="J41" s="9"/>
      <c r="K41" s="9"/>
    </row>
    <row r="42" spans="1:11" ht="13.5" customHeight="1" x14ac:dyDescent="0.2">
      <c r="A42" s="124" t="s">
        <v>5</v>
      </c>
      <c r="B42" s="9">
        <f>(Önkormányzat!D804)</f>
        <v>3030</v>
      </c>
      <c r="C42" s="9">
        <f>(Önkormányzat!E804)</f>
        <v>0</v>
      </c>
      <c r="D42" s="9">
        <f>(Önkormányzat!F804)</f>
        <v>3030</v>
      </c>
      <c r="E42" s="9">
        <f>(Önkormányzat!G804)</f>
        <v>3147</v>
      </c>
      <c r="F42" s="9">
        <f>(Önkormányzat!H804)</f>
        <v>2030</v>
      </c>
      <c r="G42" s="9"/>
      <c r="H42" s="9"/>
      <c r="I42" s="9"/>
      <c r="J42" s="9"/>
      <c r="K42" s="9"/>
    </row>
    <row r="43" spans="1:11" ht="11.4" customHeight="1" x14ac:dyDescent="0.2">
      <c r="A43" s="124" t="s">
        <v>269</v>
      </c>
      <c r="B43" s="9">
        <f>Önkormányzat!D813+Önkormányzat!D829</f>
        <v>1330</v>
      </c>
      <c r="C43" s="9">
        <f>Önkormányzat!E813+Önkormányzat!E829</f>
        <v>3824</v>
      </c>
      <c r="D43" s="9">
        <f>Önkormányzat!F813+Önkormányzat!F829</f>
        <v>5154</v>
      </c>
      <c r="E43" s="9">
        <f>Önkormányzat!G813+Önkormányzat!G829</f>
        <v>5144</v>
      </c>
      <c r="F43" s="9">
        <f>Önkormányzat!H813+Önkormányzat!H829</f>
        <v>1566</v>
      </c>
      <c r="G43" s="125">
        <f>Önkormányzat!D819+Önkormányzat!D836</f>
        <v>1186</v>
      </c>
      <c r="H43" s="125">
        <f>Önkormányzat!E819+Önkormányzat!E836</f>
        <v>3056</v>
      </c>
      <c r="I43" s="125">
        <f>Önkormányzat!F819+Önkormányzat!F836</f>
        <v>4242</v>
      </c>
      <c r="J43" s="125">
        <f>Önkormányzat!G819+Önkormányzat!G836</f>
        <v>4239</v>
      </c>
      <c r="K43" s="125">
        <f>Önkormányzat!H819+Önkormányzat!H836</f>
        <v>1219</v>
      </c>
    </row>
    <row r="44" spans="1:11" ht="11.4" customHeight="1" x14ac:dyDescent="0.2">
      <c r="A44" s="124" t="s">
        <v>553</v>
      </c>
      <c r="B44" s="9">
        <f>(Önkormányzat!D846)</f>
        <v>665</v>
      </c>
      <c r="C44" s="9">
        <f>(Önkormányzat!E846)</f>
        <v>0</v>
      </c>
      <c r="D44" s="9">
        <f>(Önkormányzat!F846)</f>
        <v>665</v>
      </c>
      <c r="E44" s="9">
        <f>(Önkormányzat!G846)</f>
        <v>653</v>
      </c>
      <c r="F44" s="9">
        <f>(Önkormányzat!H846)</f>
        <v>0</v>
      </c>
      <c r="G44" s="125"/>
      <c r="H44" s="125"/>
      <c r="I44" s="125"/>
      <c r="J44" s="125"/>
      <c r="K44" s="125"/>
    </row>
    <row r="45" spans="1:11" ht="11.4" customHeight="1" x14ac:dyDescent="0.2">
      <c r="A45" s="124" t="s">
        <v>196</v>
      </c>
      <c r="B45" s="9">
        <f>(Önkormányzat!D891)</f>
        <v>16689</v>
      </c>
      <c r="C45" s="9">
        <f>(Önkormányzat!E891)</f>
        <v>0</v>
      </c>
      <c r="D45" s="9">
        <f>(Önkormányzat!F891)</f>
        <v>16689</v>
      </c>
      <c r="E45" s="9">
        <f>(Önkormányzat!G891)</f>
        <v>5816</v>
      </c>
      <c r="F45" s="9">
        <f>(Önkormányzat!H891)</f>
        <v>14022</v>
      </c>
      <c r="G45" s="9"/>
      <c r="H45" s="9"/>
      <c r="I45" s="9"/>
      <c r="J45" s="9"/>
      <c r="K45" s="9"/>
    </row>
    <row r="46" spans="1:11" ht="12.6" customHeight="1" x14ac:dyDescent="0.2">
      <c r="A46" s="124" t="s">
        <v>197</v>
      </c>
      <c r="B46" s="9">
        <f>(Önkormányzat!D903)</f>
        <v>5134</v>
      </c>
      <c r="C46" s="9">
        <f>(Önkormányzat!E903)</f>
        <v>0</v>
      </c>
      <c r="D46" s="9">
        <f>(Önkormányzat!F903)</f>
        <v>5134</v>
      </c>
      <c r="E46" s="9">
        <f>(Önkormányzat!G903)</f>
        <v>6150</v>
      </c>
      <c r="F46" s="9">
        <f>(Önkormányzat!H903)</f>
        <v>6234</v>
      </c>
      <c r="G46" s="9"/>
      <c r="H46" s="9"/>
      <c r="I46" s="9"/>
      <c r="J46" s="9"/>
      <c r="K46" s="9"/>
    </row>
    <row r="47" spans="1:11" ht="12.75" customHeight="1" x14ac:dyDescent="0.2">
      <c r="A47" s="124" t="s">
        <v>229</v>
      </c>
      <c r="B47" s="9"/>
      <c r="C47" s="9"/>
      <c r="D47" s="9"/>
      <c r="E47" s="9"/>
      <c r="F47" s="9"/>
      <c r="G47" s="9">
        <f>(Önkormányzat!D911)</f>
        <v>64</v>
      </c>
      <c r="H47" s="9">
        <f>(Önkormányzat!E911)</f>
        <v>0</v>
      </c>
      <c r="I47" s="9">
        <f>(Önkormányzat!F911)</f>
        <v>64</v>
      </c>
      <c r="J47" s="9">
        <f>(Önkormányzat!G911)</f>
        <v>76</v>
      </c>
      <c r="K47" s="9">
        <f>(Önkormányzat!H911)</f>
        <v>64</v>
      </c>
    </row>
    <row r="48" spans="1:11" ht="12" customHeight="1" x14ac:dyDescent="0.2">
      <c r="A48" s="124" t="s">
        <v>230</v>
      </c>
      <c r="B48" s="9"/>
      <c r="C48" s="9"/>
      <c r="D48" s="9"/>
      <c r="E48" s="9"/>
      <c r="F48" s="9"/>
      <c r="G48" s="9">
        <f>(Önkormányzat!D921)</f>
        <v>216</v>
      </c>
      <c r="H48" s="9">
        <f>(Önkormányzat!E921)</f>
        <v>0</v>
      </c>
      <c r="I48" s="9">
        <f>(Önkormányzat!F921)</f>
        <v>216</v>
      </c>
      <c r="J48" s="9">
        <f>(Önkormányzat!G921)</f>
        <v>47</v>
      </c>
      <c r="K48" s="9">
        <f>(Önkormányzat!H921)</f>
        <v>38</v>
      </c>
    </row>
    <row r="49" spans="1:11" ht="21.75" customHeight="1" x14ac:dyDescent="0.2">
      <c r="A49" s="124" t="s">
        <v>231</v>
      </c>
      <c r="B49" s="9">
        <f>(Önkormányzat!D930)</f>
        <v>273</v>
      </c>
      <c r="C49" s="9">
        <f>(Önkormányzat!E930)</f>
        <v>0</v>
      </c>
      <c r="D49" s="9">
        <f>(Önkormányzat!F930)</f>
        <v>273</v>
      </c>
      <c r="E49" s="9">
        <f>(Önkormányzat!G930)</f>
        <v>0</v>
      </c>
      <c r="F49" s="9">
        <f>(Önkormányzat!H930)</f>
        <v>137</v>
      </c>
      <c r="G49" s="9"/>
      <c r="H49" s="9"/>
      <c r="I49" s="9"/>
      <c r="J49" s="9"/>
      <c r="K49" s="9"/>
    </row>
    <row r="50" spans="1:11" ht="12.6" customHeight="1" x14ac:dyDescent="0.2">
      <c r="A50" s="124" t="s">
        <v>232</v>
      </c>
      <c r="B50" s="9">
        <f>(Önkormányzat!D985)</f>
        <v>14557</v>
      </c>
      <c r="C50" s="9">
        <f>(Önkormányzat!E985)</f>
        <v>151</v>
      </c>
      <c r="D50" s="9">
        <f>(Önkormányzat!F985)</f>
        <v>14708</v>
      </c>
      <c r="E50" s="9">
        <f>(Önkormányzat!G985)</f>
        <v>11818</v>
      </c>
      <c r="F50" s="9">
        <f>(Önkormányzat!H985)</f>
        <v>12745</v>
      </c>
      <c r="G50" s="9"/>
      <c r="H50" s="9"/>
      <c r="I50" s="9"/>
      <c r="J50" s="9"/>
      <c r="K50" s="9"/>
    </row>
    <row r="51" spans="1:11" s="4" customFormat="1" ht="22.5" customHeight="1" x14ac:dyDescent="0.2">
      <c r="A51" s="127" t="s">
        <v>10</v>
      </c>
      <c r="B51" s="128">
        <f t="shared" ref="B51:J51" si="0">SUM(B6:B50)</f>
        <v>490145</v>
      </c>
      <c r="C51" s="128">
        <f t="shared" si="0"/>
        <v>76869</v>
      </c>
      <c r="D51" s="128">
        <f t="shared" si="0"/>
        <v>567014</v>
      </c>
      <c r="E51" s="128">
        <f t="shared" si="0"/>
        <v>368350</v>
      </c>
      <c r="F51" s="128">
        <f t="shared" ref="F51" si="1">SUM(F6:F50)</f>
        <v>471659</v>
      </c>
      <c r="G51" s="129">
        <f t="shared" si="0"/>
        <v>490145</v>
      </c>
      <c r="H51" s="128">
        <f t="shared" si="0"/>
        <v>76869</v>
      </c>
      <c r="I51" s="128">
        <f t="shared" si="0"/>
        <v>567014</v>
      </c>
      <c r="J51" s="128">
        <f t="shared" si="0"/>
        <v>573334</v>
      </c>
      <c r="K51" s="128">
        <f t="shared" ref="K51" si="2">SUM(K6:K50)</f>
        <v>471659</v>
      </c>
    </row>
    <row r="52" spans="1:11" x14ac:dyDescent="0.2"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s="18" customFormat="1" x14ac:dyDescent="0.2">
      <c r="A53" s="131"/>
      <c r="B53" s="19"/>
      <c r="C53" s="19"/>
      <c r="D53" s="19"/>
      <c r="E53" s="19"/>
      <c r="F53" s="19"/>
      <c r="G53" s="19"/>
      <c r="H53" s="19"/>
      <c r="I53" s="19"/>
      <c r="J53" s="19"/>
      <c r="K53" s="19"/>
    </row>
    <row r="54" spans="1:11" x14ac:dyDescent="0.2"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">
      <c r="A55" s="131" t="s">
        <v>567</v>
      </c>
      <c r="B55" s="12"/>
      <c r="C55" s="12"/>
      <c r="D55" s="12"/>
      <c r="E55" s="12"/>
      <c r="F55" s="12"/>
      <c r="G55" s="12"/>
      <c r="H55" s="12"/>
      <c r="I55" s="12"/>
      <c r="J55" s="12"/>
      <c r="K55" s="19">
        <f>K51-F51</f>
        <v>0</v>
      </c>
    </row>
    <row r="56" spans="1:11" x14ac:dyDescent="0.2">
      <c r="B56" s="12"/>
      <c r="C56" s="12"/>
      <c r="D56" s="12"/>
      <c r="E56" s="12"/>
      <c r="F56" s="12"/>
      <c r="G56" s="12"/>
      <c r="H56" s="12"/>
      <c r="I56" s="12"/>
      <c r="J56" s="12"/>
      <c r="K56" s="12"/>
    </row>
  </sheetData>
  <mergeCells count="5">
    <mergeCell ref="B4:F4"/>
    <mergeCell ref="G4:K4"/>
    <mergeCell ref="A1:K1"/>
    <mergeCell ref="A2:K2"/>
    <mergeCell ref="J3:K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&amp;CBalatonberény Önkormányzat 2022.évi költségvetés
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2"/>
  <sheetViews>
    <sheetView zoomScaleNormal="100" workbookViewId="0">
      <selection activeCell="J50" sqref="J50"/>
    </sheetView>
  </sheetViews>
  <sheetFormatPr defaultColWidth="9.109375" defaultRowHeight="10.199999999999999" x14ac:dyDescent="0.2"/>
  <cols>
    <col min="1" max="1" width="2.88671875" style="68" customWidth="1"/>
    <col min="2" max="2" width="47" style="68" customWidth="1"/>
    <col min="3" max="7" width="12.5546875" style="68" customWidth="1"/>
    <col min="8" max="8" width="9.109375" style="68"/>
    <col min="9" max="9" width="46.44140625" style="68" customWidth="1"/>
    <col min="10" max="16384" width="9.109375" style="68"/>
  </cols>
  <sheetData>
    <row r="1" spans="1:10" x14ac:dyDescent="0.2">
      <c r="A1" s="75"/>
      <c r="B1" s="76"/>
      <c r="C1" s="77"/>
      <c r="D1" s="77"/>
      <c r="E1" s="77"/>
      <c r="F1" s="77"/>
      <c r="G1" s="77"/>
    </row>
    <row r="2" spans="1:10" x14ac:dyDescent="0.2">
      <c r="A2" s="166" t="s">
        <v>186</v>
      </c>
      <c r="B2" s="166"/>
      <c r="C2" s="166"/>
      <c r="D2" s="166"/>
      <c r="E2" s="166"/>
      <c r="F2" s="166"/>
      <c r="G2" s="166"/>
    </row>
    <row r="3" spans="1:10" x14ac:dyDescent="0.2">
      <c r="A3" s="167" t="s">
        <v>771</v>
      </c>
      <c r="B3" s="167"/>
      <c r="C3" s="167"/>
      <c r="D3" s="167"/>
      <c r="E3" s="167"/>
      <c r="F3" s="167"/>
      <c r="G3" s="167"/>
    </row>
    <row r="4" spans="1:10" ht="12.75" customHeight="1" x14ac:dyDescent="0.2">
      <c r="A4" s="93"/>
      <c r="B4" s="93"/>
      <c r="C4" s="93"/>
      <c r="D4" s="93"/>
      <c r="E4" s="93"/>
      <c r="F4" s="93" t="s">
        <v>770</v>
      </c>
      <c r="G4" s="93"/>
    </row>
    <row r="5" spans="1:10" s="27" customFormat="1" ht="32.25" customHeight="1" x14ac:dyDescent="0.2">
      <c r="A5" s="29"/>
      <c r="B5" s="30"/>
      <c r="C5" s="31" t="s">
        <v>576</v>
      </c>
      <c r="D5" s="31" t="s">
        <v>577</v>
      </c>
      <c r="E5" s="31" t="s">
        <v>578</v>
      </c>
      <c r="F5" s="31" t="s">
        <v>579</v>
      </c>
      <c r="G5" s="31" t="s">
        <v>698</v>
      </c>
      <c r="I5" s="34" t="s">
        <v>763</v>
      </c>
    </row>
    <row r="6" spans="1:10" x14ac:dyDescent="0.2">
      <c r="A6" s="75"/>
      <c r="B6" s="78" t="s">
        <v>13</v>
      </c>
      <c r="C6" s="77"/>
      <c r="D6" s="77"/>
      <c r="E6" s="77"/>
      <c r="F6" s="77"/>
      <c r="G6" s="77"/>
      <c r="I6" s="105" t="s">
        <v>492</v>
      </c>
      <c r="J6" s="82">
        <f>SUM(J7:J11)</f>
        <v>34688</v>
      </c>
    </row>
    <row r="7" spans="1:10" x14ac:dyDescent="0.2">
      <c r="A7" s="79">
        <v>1</v>
      </c>
      <c r="B7" s="7" t="s">
        <v>14</v>
      </c>
      <c r="C7" s="9">
        <f>(Önkormányzat!D992)</f>
        <v>37089</v>
      </c>
      <c r="D7" s="9">
        <f>(Önkormányzat!E992)</f>
        <v>7353</v>
      </c>
      <c r="E7" s="9">
        <f>(Önkormányzat!F992)</f>
        <v>44442</v>
      </c>
      <c r="F7" s="9">
        <f>(Önkormányzat!G992)</f>
        <v>36350</v>
      </c>
      <c r="G7" s="9">
        <f>(Önkormányzat!H992)</f>
        <v>49027</v>
      </c>
      <c r="I7" s="68" t="s">
        <v>483</v>
      </c>
      <c r="J7" s="68">
        <v>23832</v>
      </c>
    </row>
    <row r="8" spans="1:10" x14ac:dyDescent="0.2">
      <c r="A8" s="79">
        <v>2</v>
      </c>
      <c r="B8" s="7" t="s">
        <v>15</v>
      </c>
      <c r="C8" s="9">
        <f>(Önkormányzat!D993)</f>
        <v>5736</v>
      </c>
      <c r="D8" s="9">
        <f>(Önkormányzat!E993)</f>
        <v>866</v>
      </c>
      <c r="E8" s="9">
        <f>(Önkormányzat!F993)</f>
        <v>6602</v>
      </c>
      <c r="F8" s="9">
        <f>(Önkormányzat!G993)</f>
        <v>4261</v>
      </c>
      <c r="G8" s="9">
        <f>(Önkormányzat!H993)</f>
        <v>5369</v>
      </c>
      <c r="I8" s="68" t="s">
        <v>484</v>
      </c>
      <c r="J8" s="68">
        <v>1806</v>
      </c>
    </row>
    <row r="9" spans="1:10" x14ac:dyDescent="0.2">
      <c r="A9" s="79">
        <v>3</v>
      </c>
      <c r="B9" s="7" t="s">
        <v>16</v>
      </c>
      <c r="C9" s="9">
        <f>(Önkormányzat!D994)</f>
        <v>90734</v>
      </c>
      <c r="D9" s="9">
        <f>(Önkormányzat!E994)</f>
        <v>26985</v>
      </c>
      <c r="E9" s="9">
        <f>(Önkormányzat!F994)</f>
        <v>117719</v>
      </c>
      <c r="F9" s="9">
        <f>(Önkormányzat!G994)</f>
        <v>71933</v>
      </c>
      <c r="G9" s="9">
        <f>(Önkormányzat!H994)</f>
        <v>79548</v>
      </c>
      <c r="I9" s="68" t="s">
        <v>485</v>
      </c>
      <c r="J9" s="68">
        <v>9000</v>
      </c>
    </row>
    <row r="10" spans="1:10" x14ac:dyDescent="0.2">
      <c r="A10" s="79">
        <v>4</v>
      </c>
      <c r="B10" s="7" t="s">
        <v>103</v>
      </c>
      <c r="C10" s="9">
        <f>(Önkormányzat!D995)</f>
        <v>32188</v>
      </c>
      <c r="D10" s="9">
        <f>(Önkormányzat!E995)</f>
        <v>3626</v>
      </c>
      <c r="E10" s="9">
        <f>(Önkormányzat!F995)</f>
        <v>35814</v>
      </c>
      <c r="F10" s="9">
        <f>(Önkormányzat!G995)</f>
        <v>34745</v>
      </c>
      <c r="G10" s="9">
        <f>(Önkormányzat!H995)</f>
        <v>34688</v>
      </c>
      <c r="I10" s="68" t="s">
        <v>486</v>
      </c>
      <c r="J10" s="68">
        <v>50</v>
      </c>
    </row>
    <row r="11" spans="1:10" x14ac:dyDescent="0.2">
      <c r="A11" s="79">
        <v>5</v>
      </c>
      <c r="B11" s="7" t="s">
        <v>104</v>
      </c>
      <c r="C11" s="9">
        <f>(Önkormányzat!D996)</f>
        <v>67298</v>
      </c>
      <c r="D11" s="9">
        <f>(Önkormányzat!E996)</f>
        <v>12896</v>
      </c>
      <c r="E11" s="9">
        <f>(Önkormányzat!F996)</f>
        <v>80194</v>
      </c>
      <c r="F11" s="9">
        <f>(Önkormányzat!G996)</f>
        <v>76089</v>
      </c>
      <c r="G11" s="9">
        <f>(Önkormányzat!H996)</f>
        <v>83949</v>
      </c>
    </row>
    <row r="12" spans="1:10" x14ac:dyDescent="0.2">
      <c r="A12" s="79">
        <v>6</v>
      </c>
      <c r="B12" s="7" t="s">
        <v>94</v>
      </c>
      <c r="C12" s="9">
        <f>(Önkormányzat!D997)</f>
        <v>0</v>
      </c>
      <c r="D12" s="9">
        <f>(Önkormányzat!E997)</f>
        <v>0</v>
      </c>
      <c r="E12" s="9">
        <f>(Önkormányzat!F997)</f>
        <v>0</v>
      </c>
      <c r="F12" s="9">
        <f>(Önkormányzat!G997)</f>
        <v>0</v>
      </c>
      <c r="G12" s="9">
        <f>(Önkormányzat!H997)</f>
        <v>0</v>
      </c>
    </row>
    <row r="13" spans="1:10" x14ac:dyDescent="0.2">
      <c r="A13" s="79">
        <v>7</v>
      </c>
      <c r="B13" s="7" t="s">
        <v>17</v>
      </c>
      <c r="C13" s="9">
        <f>(Önkormányzat!D998)</f>
        <v>5410</v>
      </c>
      <c r="D13" s="9">
        <f>(Önkormányzat!E998)</f>
        <v>0</v>
      </c>
      <c r="E13" s="9">
        <f>(Önkormányzat!F998)</f>
        <v>5410</v>
      </c>
      <c r="F13" s="9">
        <f>(Önkormányzat!G998)</f>
        <v>5208</v>
      </c>
      <c r="G13" s="9">
        <f>(Önkormányzat!H998)</f>
        <v>6560</v>
      </c>
      <c r="I13" s="105" t="s">
        <v>487</v>
      </c>
      <c r="J13" s="82">
        <f>SUM(J14:J19)</f>
        <v>83949</v>
      </c>
    </row>
    <row r="14" spans="1:10" x14ac:dyDescent="0.2">
      <c r="A14" s="79">
        <v>8</v>
      </c>
      <c r="B14" s="7" t="s">
        <v>18</v>
      </c>
      <c r="C14" s="9"/>
      <c r="D14" s="9"/>
      <c r="E14" s="9"/>
      <c r="F14" s="9"/>
      <c r="G14" s="9"/>
      <c r="I14" s="68" t="s">
        <v>488</v>
      </c>
      <c r="J14" s="68">
        <v>270</v>
      </c>
    </row>
    <row r="15" spans="1:10" x14ac:dyDescent="0.2">
      <c r="A15" s="79">
        <v>9</v>
      </c>
      <c r="B15" s="7" t="s">
        <v>19</v>
      </c>
      <c r="C15" s="9">
        <f>(Önkormányzat!D999)</f>
        <v>3300</v>
      </c>
      <c r="D15" s="9">
        <f>(Önkormányzat!E999)</f>
        <v>0</v>
      </c>
      <c r="E15" s="9">
        <f>(Önkormányzat!F999)</f>
        <v>3300</v>
      </c>
      <c r="F15" s="9">
        <f>(Önkormányzat!G999)</f>
        <v>0</v>
      </c>
      <c r="G15" s="9">
        <f>(Önkormányzat!H999)</f>
        <v>3300</v>
      </c>
      <c r="I15" s="68" t="s">
        <v>489</v>
      </c>
      <c r="J15" s="68">
        <v>73923</v>
      </c>
    </row>
    <row r="16" spans="1:10" x14ac:dyDescent="0.2">
      <c r="A16" s="79">
        <v>10</v>
      </c>
      <c r="B16" s="15" t="s">
        <v>302</v>
      </c>
      <c r="C16" s="9">
        <f>(Önkormányzat!D1000)</f>
        <v>4704</v>
      </c>
      <c r="D16" s="9">
        <f>(Önkormányzat!E1000)</f>
        <v>2046</v>
      </c>
      <c r="E16" s="9">
        <f>(Önkormányzat!F1000)</f>
        <v>6750</v>
      </c>
      <c r="F16" s="9">
        <f>(Önkormányzat!G1000)</f>
        <v>6733</v>
      </c>
      <c r="G16" s="9">
        <f>(Önkormányzat!H1000)</f>
        <v>6727</v>
      </c>
      <c r="I16" s="68" t="s">
        <v>764</v>
      </c>
      <c r="J16" s="68">
        <v>1476</v>
      </c>
    </row>
    <row r="17" spans="1:10" s="82" customFormat="1" x14ac:dyDescent="0.2">
      <c r="A17" s="80">
        <v>11</v>
      </c>
      <c r="B17" s="81" t="s">
        <v>109</v>
      </c>
      <c r="C17" s="74">
        <f t="shared" ref="C17:E17" si="0">SUM(C7:C16)</f>
        <v>246459</v>
      </c>
      <c r="D17" s="74">
        <f t="shared" si="0"/>
        <v>53772</v>
      </c>
      <c r="E17" s="74">
        <f t="shared" si="0"/>
        <v>300231</v>
      </c>
      <c r="F17" s="74">
        <f t="shared" ref="F17:G17" si="1">SUM(F7:F16)</f>
        <v>235319</v>
      </c>
      <c r="G17" s="74">
        <f t="shared" si="1"/>
        <v>269168</v>
      </c>
      <c r="I17" s="68" t="s">
        <v>765</v>
      </c>
      <c r="J17" s="68">
        <v>150</v>
      </c>
    </row>
    <row r="18" spans="1:10" x14ac:dyDescent="0.2">
      <c r="A18" s="79">
        <v>12</v>
      </c>
      <c r="B18" s="7" t="s">
        <v>21</v>
      </c>
      <c r="C18" s="9">
        <f>(Önkormányzat!D1003)</f>
        <v>16192</v>
      </c>
      <c r="D18" s="9">
        <f>(Önkormányzat!E1003)</f>
        <v>75585</v>
      </c>
      <c r="E18" s="9">
        <f>(Önkormányzat!F1003)</f>
        <v>91777</v>
      </c>
      <c r="F18" s="9">
        <f>(Önkormányzat!G1003)</f>
        <v>16306</v>
      </c>
      <c r="G18" s="9">
        <f>(Önkormányzat!H1003)</f>
        <v>151064</v>
      </c>
      <c r="I18" s="68" t="s">
        <v>490</v>
      </c>
      <c r="J18" s="68">
        <v>2030</v>
      </c>
    </row>
    <row r="19" spans="1:10" x14ac:dyDescent="0.2">
      <c r="A19" s="79">
        <v>13</v>
      </c>
      <c r="B19" s="7" t="s">
        <v>22</v>
      </c>
      <c r="C19" s="9">
        <f>(Önkormányzat!D1004)</f>
        <v>172558</v>
      </c>
      <c r="D19" s="9">
        <f>(Önkormányzat!E1004)</f>
        <v>-30271</v>
      </c>
      <c r="E19" s="9">
        <f>(Önkormányzat!F1004)</f>
        <v>142287</v>
      </c>
      <c r="F19" s="9">
        <f>(Önkormányzat!G1004)</f>
        <v>116607</v>
      </c>
      <c r="G19" s="9">
        <f>(Önkormányzat!H1004)</f>
        <v>29955</v>
      </c>
      <c r="I19" s="68" t="s">
        <v>491</v>
      </c>
      <c r="J19" s="68">
        <v>6100</v>
      </c>
    </row>
    <row r="20" spans="1:10" x14ac:dyDescent="0.2">
      <c r="A20" s="79">
        <v>14</v>
      </c>
      <c r="B20" s="7" t="s">
        <v>101</v>
      </c>
      <c r="C20" s="9">
        <f>(Önkormányzat!D1005)</f>
        <v>0</v>
      </c>
      <c r="D20" s="9">
        <f>(Önkormányzat!E1005)</f>
        <v>118</v>
      </c>
      <c r="E20" s="9">
        <f>(Önkormányzat!F1005)</f>
        <v>118</v>
      </c>
      <c r="F20" s="9">
        <f>(Önkormányzat!G1005)</f>
        <v>118</v>
      </c>
      <c r="G20" s="9">
        <f>(Önkormányzat!H1005)</f>
        <v>0</v>
      </c>
    </row>
    <row r="21" spans="1:10" x14ac:dyDescent="0.2">
      <c r="A21" s="79">
        <v>15</v>
      </c>
      <c r="B21" s="7" t="s">
        <v>102</v>
      </c>
      <c r="C21" s="9">
        <f>(Önkormányzat!D1006)</f>
        <v>0</v>
      </c>
      <c r="D21" s="9">
        <f>(Önkormányzat!E1006)</f>
        <v>0</v>
      </c>
      <c r="E21" s="9">
        <f>(Önkormányzat!F1006)</f>
        <v>0</v>
      </c>
      <c r="F21" s="9">
        <f>(Önkormányzat!G1006)</f>
        <v>0</v>
      </c>
      <c r="G21" s="9">
        <f>(Önkormányzat!H1006)</f>
        <v>0</v>
      </c>
    </row>
    <row r="22" spans="1:10" x14ac:dyDescent="0.2">
      <c r="A22" s="79">
        <v>16</v>
      </c>
      <c r="B22" s="7" t="s">
        <v>23</v>
      </c>
      <c r="C22" s="9">
        <f>(Önkormányzat!D1007)</f>
        <v>54936</v>
      </c>
      <c r="D22" s="9">
        <f>(Önkormányzat!E1007)</f>
        <v>-22335</v>
      </c>
      <c r="E22" s="9">
        <f>(Önkormányzat!F1007)</f>
        <v>32601</v>
      </c>
      <c r="F22" s="9">
        <f>(Önkormányzat!G1007)</f>
        <v>0</v>
      </c>
      <c r="G22" s="9">
        <f>(Önkormányzat!H1007)</f>
        <v>21472</v>
      </c>
    </row>
    <row r="23" spans="1:10" s="82" customFormat="1" x14ac:dyDescent="0.2">
      <c r="A23" s="80">
        <v>17</v>
      </c>
      <c r="B23" s="81" t="s">
        <v>110</v>
      </c>
      <c r="C23" s="74">
        <f t="shared" ref="C23:E23" si="2">SUM(C18:C22)</f>
        <v>243686</v>
      </c>
      <c r="D23" s="74">
        <f t="shared" si="2"/>
        <v>23097</v>
      </c>
      <c r="E23" s="74">
        <f t="shared" si="2"/>
        <v>266783</v>
      </c>
      <c r="F23" s="74">
        <f t="shared" ref="F23:G23" si="3">SUM(F18:F22)</f>
        <v>133031</v>
      </c>
      <c r="G23" s="74">
        <f t="shared" si="3"/>
        <v>202491</v>
      </c>
    </row>
    <row r="24" spans="1:10" x14ac:dyDescent="0.2">
      <c r="A24" s="79">
        <v>18</v>
      </c>
      <c r="B24" s="7" t="s">
        <v>24</v>
      </c>
      <c r="C24" s="9">
        <f>(Önkormányzat!D1008)</f>
        <v>0</v>
      </c>
      <c r="D24" s="9">
        <f>(Önkormányzat!E1008)</f>
        <v>0</v>
      </c>
      <c r="E24" s="9">
        <f>(Önkormányzat!F1008)</f>
        <v>0</v>
      </c>
      <c r="F24" s="9">
        <f>(Önkormányzat!G1008)</f>
        <v>0</v>
      </c>
      <c r="G24" s="9">
        <f>(Önkormányzat!H1008)</f>
        <v>0</v>
      </c>
    </row>
    <row r="25" spans="1:10" x14ac:dyDescent="0.2">
      <c r="A25" s="79">
        <v>19</v>
      </c>
      <c r="B25" s="7" t="s">
        <v>25</v>
      </c>
      <c r="C25" s="9">
        <f>(Önkormányzat!D1009)</f>
        <v>0</v>
      </c>
      <c r="D25" s="9">
        <f>(Önkormányzat!E1009)</f>
        <v>0</v>
      </c>
      <c r="E25" s="9">
        <f>(Önkormányzat!F1009)</f>
        <v>0</v>
      </c>
      <c r="F25" s="9">
        <f>(Önkormányzat!G1009)</f>
        <v>0</v>
      </c>
      <c r="G25" s="9">
        <f>(Önkormányzat!H1009)</f>
        <v>0</v>
      </c>
    </row>
    <row r="26" spans="1:10" x14ac:dyDescent="0.2">
      <c r="A26" s="79">
        <v>20</v>
      </c>
      <c r="B26" s="7" t="s">
        <v>20</v>
      </c>
      <c r="C26" s="9">
        <f>(Önkormányzat!D1011)</f>
        <v>0</v>
      </c>
      <c r="D26" s="9">
        <f>(Önkormányzat!E1011)</f>
        <v>0</v>
      </c>
      <c r="E26" s="9">
        <f>(Önkormányzat!F1011)</f>
        <v>0</v>
      </c>
      <c r="F26" s="9">
        <f>(Önkormányzat!G1011)</f>
        <v>0</v>
      </c>
      <c r="G26" s="9">
        <f>(Önkormányzat!H1011)</f>
        <v>0</v>
      </c>
    </row>
    <row r="27" spans="1:10" s="82" customFormat="1" x14ac:dyDescent="0.2">
      <c r="A27" s="80">
        <v>21</v>
      </c>
      <c r="B27" s="81" t="s">
        <v>111</v>
      </c>
      <c r="C27" s="74">
        <f>(Önkormányzat!D1012)</f>
        <v>490145</v>
      </c>
      <c r="D27" s="74">
        <f>(Önkormányzat!E1012)</f>
        <v>76869</v>
      </c>
      <c r="E27" s="74">
        <f>(Önkormányzat!F1012)</f>
        <v>567014</v>
      </c>
      <c r="F27" s="74">
        <f>(Önkormányzat!G1012)</f>
        <v>368350</v>
      </c>
      <c r="G27" s="74">
        <f>(Önkormányzat!H1012)</f>
        <v>471659</v>
      </c>
    </row>
    <row r="28" spans="1:10" s="86" customFormat="1" x14ac:dyDescent="0.2">
      <c r="A28" s="83"/>
      <c r="B28" s="84"/>
      <c r="C28" s="85"/>
      <c r="D28" s="85"/>
      <c r="E28" s="85"/>
      <c r="F28" s="85"/>
      <c r="G28" s="85"/>
    </row>
    <row r="29" spans="1:10" x14ac:dyDescent="0.2">
      <c r="A29" s="75"/>
      <c r="B29" s="78" t="s">
        <v>26</v>
      </c>
      <c r="C29" s="77"/>
      <c r="D29" s="77"/>
      <c r="E29" s="77"/>
      <c r="F29" s="77"/>
      <c r="G29" s="77"/>
    </row>
    <row r="30" spans="1:10" x14ac:dyDescent="0.2">
      <c r="A30" s="79">
        <v>1</v>
      </c>
      <c r="B30" s="7" t="s">
        <v>27</v>
      </c>
      <c r="C30" s="9">
        <f>(Önkormányzat!D1014)</f>
        <v>17421</v>
      </c>
      <c r="D30" s="9">
        <f>(Önkormányzat!E1014)</f>
        <v>0</v>
      </c>
      <c r="E30" s="9">
        <f>(Önkormányzat!F1014)</f>
        <v>17421</v>
      </c>
      <c r="F30" s="9">
        <f>(Önkormányzat!G1014)</f>
        <v>18961</v>
      </c>
      <c r="G30" s="9">
        <f>(Önkormányzat!H1014)</f>
        <v>19582</v>
      </c>
      <c r="I30" s="105" t="s">
        <v>493</v>
      </c>
      <c r="J30" s="82">
        <f>SUM(J31:J37)</f>
        <v>25074</v>
      </c>
    </row>
    <row r="31" spans="1:10" x14ac:dyDescent="0.2">
      <c r="A31" s="79">
        <v>2</v>
      </c>
      <c r="B31" s="7" t="s">
        <v>28</v>
      </c>
      <c r="C31" s="9">
        <f>(Önkormányzat!D1015)</f>
        <v>35000</v>
      </c>
      <c r="D31" s="9">
        <f>(Önkormányzat!E1015)</f>
        <v>0</v>
      </c>
      <c r="E31" s="9">
        <f>(Önkormányzat!F1015)</f>
        <v>35000</v>
      </c>
      <c r="F31" s="9">
        <f>(Önkormányzat!G1015)</f>
        <v>30934</v>
      </c>
      <c r="G31" s="9">
        <f>(Önkormányzat!H1015)</f>
        <v>31000</v>
      </c>
      <c r="I31" s="68" t="s">
        <v>494</v>
      </c>
      <c r="J31" s="68">
        <v>2276</v>
      </c>
    </row>
    <row r="32" spans="1:10" x14ac:dyDescent="0.2">
      <c r="A32" s="79">
        <v>3</v>
      </c>
      <c r="B32" s="7" t="s">
        <v>71</v>
      </c>
      <c r="C32" s="9">
        <f>(Önkormányzat!D1016)</f>
        <v>32000</v>
      </c>
      <c r="D32" s="9">
        <f>(Önkormányzat!E1016)</f>
        <v>0</v>
      </c>
      <c r="E32" s="9">
        <f>(Önkormányzat!F1016)</f>
        <v>32000</v>
      </c>
      <c r="F32" s="9">
        <f>(Önkormányzat!G1016)</f>
        <v>27851</v>
      </c>
      <c r="G32" s="9">
        <f>(Önkormányzat!H1016)</f>
        <v>27000</v>
      </c>
      <c r="I32" s="68" t="s">
        <v>495</v>
      </c>
      <c r="J32" s="68">
        <v>7064</v>
      </c>
    </row>
    <row r="33" spans="1:10" x14ac:dyDescent="0.2">
      <c r="A33" s="79">
        <v>4</v>
      </c>
      <c r="B33" s="7" t="s">
        <v>188</v>
      </c>
      <c r="C33" s="9">
        <f>(Önkormányzat!D1017)</f>
        <v>6300</v>
      </c>
      <c r="D33" s="9">
        <f>(Önkormányzat!E1017)</f>
        <v>0</v>
      </c>
      <c r="E33" s="9">
        <f>(Önkormányzat!F1017)</f>
        <v>6300</v>
      </c>
      <c r="F33" s="9">
        <f>(Önkormányzat!G1017)</f>
        <v>6405</v>
      </c>
      <c r="G33" s="9">
        <f>(Önkormányzat!H1017)</f>
        <v>6400</v>
      </c>
      <c r="I33" s="68" t="s">
        <v>766</v>
      </c>
      <c r="J33" s="68">
        <v>3916</v>
      </c>
    </row>
    <row r="34" spans="1:10" x14ac:dyDescent="0.2">
      <c r="A34" s="79">
        <v>5</v>
      </c>
      <c r="B34" s="7" t="s">
        <v>72</v>
      </c>
      <c r="C34" s="9">
        <f>(Önkormányzat!D1018)</f>
        <v>0</v>
      </c>
      <c r="D34" s="9">
        <f>(Önkormányzat!E1018)</f>
        <v>0</v>
      </c>
      <c r="E34" s="9">
        <f>(Önkormányzat!F1018)</f>
        <v>0</v>
      </c>
      <c r="F34" s="9">
        <f>(Önkormányzat!G1018)</f>
        <v>14681</v>
      </c>
      <c r="G34" s="9">
        <f>(Önkormányzat!H1018)</f>
        <v>14000</v>
      </c>
      <c r="I34" s="68" t="s">
        <v>767</v>
      </c>
      <c r="J34" s="68">
        <v>1361</v>
      </c>
    </row>
    <row r="35" spans="1:10" x14ac:dyDescent="0.2">
      <c r="A35" s="79">
        <v>6</v>
      </c>
      <c r="B35" s="7" t="s">
        <v>73</v>
      </c>
      <c r="C35" s="9">
        <f>(Önkormányzat!D1019)</f>
        <v>17000</v>
      </c>
      <c r="D35" s="9">
        <f>(Önkormányzat!E1019)</f>
        <v>6103</v>
      </c>
      <c r="E35" s="9">
        <f>(Önkormányzat!F1019)</f>
        <v>23103</v>
      </c>
      <c r="F35" s="9">
        <f>(Önkormányzat!G1019)</f>
        <v>34233</v>
      </c>
      <c r="G35" s="9">
        <f>(Önkormányzat!H1019)</f>
        <v>32000</v>
      </c>
      <c r="I35" s="68" t="s">
        <v>496</v>
      </c>
      <c r="J35" s="68">
        <v>9238</v>
      </c>
    </row>
    <row r="36" spans="1:10" x14ac:dyDescent="0.2">
      <c r="A36" s="79">
        <v>7</v>
      </c>
      <c r="B36" s="7" t="s">
        <v>29</v>
      </c>
      <c r="C36" s="9">
        <f>(Önkormányzat!D1020)</f>
        <v>1300</v>
      </c>
      <c r="D36" s="9">
        <f>(Önkormányzat!E1020)</f>
        <v>0</v>
      </c>
      <c r="E36" s="9">
        <f>(Önkormányzat!F1020)</f>
        <v>1300</v>
      </c>
      <c r="F36" s="9">
        <f>(Önkormányzat!G1020)</f>
        <v>3608</v>
      </c>
      <c r="G36" s="9">
        <f>(Önkormányzat!H1020)</f>
        <v>1000</v>
      </c>
      <c r="I36" s="68" t="s">
        <v>497</v>
      </c>
      <c r="J36" s="68">
        <v>1219</v>
      </c>
    </row>
    <row r="37" spans="1:10" s="82" customFormat="1" x14ac:dyDescent="0.2">
      <c r="A37" s="80">
        <v>8</v>
      </c>
      <c r="B37" s="81" t="s">
        <v>215</v>
      </c>
      <c r="C37" s="74">
        <f t="shared" ref="C37:E37" si="4">SUM(C31:C36)</f>
        <v>91600</v>
      </c>
      <c r="D37" s="74">
        <f t="shared" si="4"/>
        <v>6103</v>
      </c>
      <c r="E37" s="74">
        <f t="shared" si="4"/>
        <v>97703</v>
      </c>
      <c r="F37" s="74">
        <f t="shared" ref="F37:G37" si="5">SUM(F31:F36)</f>
        <v>117712</v>
      </c>
      <c r="G37" s="74">
        <f t="shared" si="5"/>
        <v>111400</v>
      </c>
      <c r="I37" s="68"/>
      <c r="J37" s="68"/>
    </row>
    <row r="38" spans="1:10" x14ac:dyDescent="0.2">
      <c r="A38" s="79">
        <v>9</v>
      </c>
      <c r="B38" s="87" t="s">
        <v>75</v>
      </c>
      <c r="C38" s="9">
        <f>(Önkormányzat!D1021)</f>
        <v>0</v>
      </c>
      <c r="D38" s="9">
        <f>(Önkormányzat!E1021)</f>
        <v>0</v>
      </c>
      <c r="E38" s="9">
        <f>(Önkormányzat!F1021)</f>
        <v>0</v>
      </c>
      <c r="F38" s="9">
        <f>(Önkormányzat!G1021)</f>
        <v>0</v>
      </c>
      <c r="G38" s="9">
        <f>(Önkormányzat!H1021)</f>
        <v>0</v>
      </c>
    </row>
    <row r="39" spans="1:10" x14ac:dyDescent="0.2">
      <c r="A39" s="79">
        <v>10</v>
      </c>
      <c r="B39" s="87" t="s">
        <v>30</v>
      </c>
      <c r="C39" s="9">
        <f>(Önkormányzat!D1022)</f>
        <v>0</v>
      </c>
      <c r="D39" s="9">
        <f>(Önkormányzat!E1022)</f>
        <v>0</v>
      </c>
      <c r="E39" s="9">
        <f>(Önkormányzat!F1022)</f>
        <v>0</v>
      </c>
      <c r="F39" s="9">
        <f>(Önkormányzat!G1022)</f>
        <v>0</v>
      </c>
      <c r="G39" s="9">
        <f>(Önkormányzat!H1022)</f>
        <v>0</v>
      </c>
    </row>
    <row r="40" spans="1:10" x14ac:dyDescent="0.2">
      <c r="A40" s="79">
        <v>11</v>
      </c>
      <c r="B40" s="7" t="s">
        <v>74</v>
      </c>
      <c r="C40" s="9">
        <f>(Önkormányzat!D1023)</f>
        <v>0</v>
      </c>
      <c r="D40" s="9">
        <f>(Önkormányzat!E1023)</f>
        <v>0</v>
      </c>
      <c r="E40" s="9">
        <f>(Önkormányzat!F1023)</f>
        <v>0</v>
      </c>
      <c r="F40" s="9">
        <f>(Önkormányzat!G1023)</f>
        <v>0</v>
      </c>
      <c r="G40" s="9">
        <f>(Önkormányzat!H1023)</f>
        <v>0</v>
      </c>
    </row>
    <row r="41" spans="1:10" x14ac:dyDescent="0.2">
      <c r="A41" s="79">
        <v>12</v>
      </c>
      <c r="B41" s="7" t="s">
        <v>31</v>
      </c>
      <c r="C41" s="9">
        <f>(Önkormányzat!D1024)</f>
        <v>41333</v>
      </c>
      <c r="D41" s="9">
        <f>(Önkormányzat!E1024)</f>
        <v>20667</v>
      </c>
      <c r="E41" s="9">
        <f>(Önkormányzat!F1024)</f>
        <v>62000</v>
      </c>
      <c r="F41" s="9">
        <f>(Önkormányzat!G1024)</f>
        <v>62000</v>
      </c>
      <c r="G41" s="9">
        <f>(Önkormányzat!H1024)</f>
        <v>41920</v>
      </c>
    </row>
    <row r="42" spans="1:10" x14ac:dyDescent="0.2">
      <c r="A42" s="79">
        <v>13</v>
      </c>
      <c r="B42" s="7" t="s">
        <v>105</v>
      </c>
      <c r="C42" s="9">
        <f>(Önkormányzat!D1025)</f>
        <v>32401</v>
      </c>
      <c r="D42" s="9">
        <f>(Önkormányzat!E1025)</f>
        <v>-3301</v>
      </c>
      <c r="E42" s="9">
        <f>(Önkormányzat!F1025)</f>
        <v>29100</v>
      </c>
      <c r="F42" s="9">
        <f>(Önkormányzat!G1025)</f>
        <v>23016</v>
      </c>
      <c r="G42" s="9">
        <f>(Önkormányzat!H1025)</f>
        <v>25074</v>
      </c>
    </row>
    <row r="43" spans="1:10" x14ac:dyDescent="0.2">
      <c r="A43" s="79">
        <v>14</v>
      </c>
      <c r="B43" s="7" t="s">
        <v>106</v>
      </c>
      <c r="C43" s="9">
        <f>(Önkormányzat!D1026)</f>
        <v>0</v>
      </c>
      <c r="D43" s="9">
        <f>(Önkormányzat!E1026)</f>
        <v>0</v>
      </c>
      <c r="E43" s="9">
        <f>(Önkormányzat!F1026)</f>
        <v>0</v>
      </c>
      <c r="F43" s="9">
        <f>(Önkormányzat!G1026)</f>
        <v>101</v>
      </c>
      <c r="G43" s="9">
        <f>(Önkormányzat!H1026)</f>
        <v>50</v>
      </c>
    </row>
    <row r="44" spans="1:10" x14ac:dyDescent="0.2">
      <c r="A44" s="79">
        <v>15</v>
      </c>
      <c r="B44" s="7" t="s">
        <v>32</v>
      </c>
      <c r="C44" s="9">
        <f>(Önkormányzat!D1027)</f>
        <v>0</v>
      </c>
      <c r="D44" s="9">
        <f>(Önkormányzat!E1027)</f>
        <v>0</v>
      </c>
      <c r="E44" s="9">
        <f>(Önkormányzat!F1027)</f>
        <v>0</v>
      </c>
      <c r="F44" s="9">
        <f>(Önkormányzat!G1027)</f>
        <v>0</v>
      </c>
      <c r="G44" s="9">
        <f>(Önkormányzat!H1027)</f>
        <v>0</v>
      </c>
    </row>
    <row r="45" spans="1:10" x14ac:dyDescent="0.2">
      <c r="A45" s="79">
        <v>16</v>
      </c>
      <c r="B45" s="7" t="s">
        <v>97</v>
      </c>
      <c r="C45" s="9">
        <f>(Önkormányzat!D1028)</f>
        <v>0</v>
      </c>
      <c r="D45" s="9">
        <f>(Önkormányzat!E1028)</f>
        <v>0</v>
      </c>
      <c r="E45" s="9">
        <f>(Önkormányzat!F1028)</f>
        <v>0</v>
      </c>
      <c r="F45" s="9">
        <f>(Önkormányzat!G1028)</f>
        <v>0</v>
      </c>
      <c r="G45" s="9">
        <f>(Önkormányzat!H1028)</f>
        <v>0</v>
      </c>
    </row>
    <row r="46" spans="1:10" x14ac:dyDescent="0.2">
      <c r="A46" s="79">
        <v>17</v>
      </c>
      <c r="B46" s="15" t="s">
        <v>445</v>
      </c>
      <c r="C46" s="9">
        <f>(Önkormányzat!D1029)</f>
        <v>0</v>
      </c>
      <c r="D46" s="9">
        <f>(Önkormányzat!E1029)</f>
        <v>0</v>
      </c>
      <c r="E46" s="9">
        <f>(Önkormányzat!F1029)</f>
        <v>0</v>
      </c>
      <c r="F46" s="9">
        <f>(Önkormányzat!G1029)</f>
        <v>1677</v>
      </c>
      <c r="G46" s="9">
        <f>(Önkormányzat!H1029)</f>
        <v>0</v>
      </c>
    </row>
    <row r="47" spans="1:10" s="82" customFormat="1" x14ac:dyDescent="0.2">
      <c r="A47" s="80">
        <v>18</v>
      </c>
      <c r="B47" s="81" t="s">
        <v>216</v>
      </c>
      <c r="C47" s="74">
        <f>(Önkormányzat!D1030)</f>
        <v>182755</v>
      </c>
      <c r="D47" s="74">
        <f>(Önkormányzat!E1030)</f>
        <v>23469</v>
      </c>
      <c r="E47" s="74">
        <f>(Önkormányzat!F1030)</f>
        <v>206224</v>
      </c>
      <c r="F47" s="74">
        <f>(Önkormányzat!G1030)</f>
        <v>223467</v>
      </c>
      <c r="G47" s="74">
        <f>(Önkormányzat!H1030)</f>
        <v>198026</v>
      </c>
    </row>
    <row r="48" spans="1:10" x14ac:dyDescent="0.2">
      <c r="A48" s="79">
        <v>19</v>
      </c>
      <c r="B48" s="87" t="s">
        <v>34</v>
      </c>
      <c r="C48" s="9">
        <f>(Önkormányzat!D1032)</f>
        <v>0</v>
      </c>
      <c r="D48" s="9">
        <f>(Önkormányzat!E1032)</f>
        <v>0</v>
      </c>
      <c r="E48" s="9">
        <f>(Önkormányzat!F1032)</f>
        <v>0</v>
      </c>
      <c r="F48" s="9">
        <f>(Önkormányzat!G1032)</f>
        <v>1058</v>
      </c>
      <c r="G48" s="9">
        <f>(Önkormányzat!H1032)</f>
        <v>0</v>
      </c>
      <c r="I48" s="105" t="s">
        <v>498</v>
      </c>
      <c r="J48" s="82">
        <f>SUM(J49)</f>
        <v>8043</v>
      </c>
    </row>
    <row r="49" spans="1:10" x14ac:dyDescent="0.2">
      <c r="A49" s="79">
        <v>20</v>
      </c>
      <c r="B49" s="87" t="s">
        <v>11</v>
      </c>
      <c r="C49" s="9">
        <f>(Önkormányzat!D1033)</f>
        <v>0</v>
      </c>
      <c r="D49" s="9">
        <f>(Önkormányzat!E1033)</f>
        <v>0</v>
      </c>
      <c r="E49" s="9">
        <f>(Önkormányzat!F1033)</f>
        <v>0</v>
      </c>
      <c r="F49" s="9">
        <f>(Önkormányzat!G1033)</f>
        <v>0</v>
      </c>
      <c r="G49" s="9">
        <f>(Önkormányzat!H1033)</f>
        <v>0</v>
      </c>
      <c r="I49" s="68" t="s">
        <v>500</v>
      </c>
      <c r="J49" s="68">
        <v>8043</v>
      </c>
    </row>
    <row r="50" spans="1:10" x14ac:dyDescent="0.2">
      <c r="A50" s="79">
        <v>21</v>
      </c>
      <c r="B50" s="15" t="s">
        <v>336</v>
      </c>
      <c r="C50" s="9">
        <f>(Önkormányzat!D1034)</f>
        <v>0</v>
      </c>
      <c r="D50" s="9">
        <f>(Önkormányzat!E1034)</f>
        <v>20000</v>
      </c>
      <c r="E50" s="9">
        <f>(Önkormányzat!F1034)</f>
        <v>20000</v>
      </c>
      <c r="F50" s="9">
        <f>(Önkormányzat!G1034)</f>
        <v>20000</v>
      </c>
      <c r="G50" s="9">
        <f>(Önkormányzat!H1034)</f>
        <v>0</v>
      </c>
    </row>
    <row r="51" spans="1:10" x14ac:dyDescent="0.2">
      <c r="A51" s="79">
        <v>22</v>
      </c>
      <c r="B51" s="7" t="s">
        <v>107</v>
      </c>
      <c r="C51" s="9">
        <f>(Önkormányzat!D1035)</f>
        <v>129195</v>
      </c>
      <c r="D51" s="9">
        <f>(Önkormányzat!E1035)</f>
        <v>33400</v>
      </c>
      <c r="E51" s="9">
        <f>(Önkormányzat!F1035)</f>
        <v>162595</v>
      </c>
      <c r="F51" s="9">
        <f>(Önkormányzat!G1035)</f>
        <v>147114</v>
      </c>
      <c r="G51" s="9">
        <f>(Önkormányzat!H1035)</f>
        <v>8043</v>
      </c>
    </row>
    <row r="52" spans="1:10" x14ac:dyDescent="0.2">
      <c r="A52" s="79">
        <v>23</v>
      </c>
      <c r="B52" s="7" t="s">
        <v>108</v>
      </c>
      <c r="C52" s="9">
        <f>(Önkormányzat!D1036)</f>
        <v>0</v>
      </c>
      <c r="D52" s="9">
        <f>(Önkormányzat!E1036)</f>
        <v>0</v>
      </c>
      <c r="E52" s="9">
        <f>(Önkormányzat!F1036)</f>
        <v>0</v>
      </c>
      <c r="F52" s="9">
        <f>(Önkormányzat!G1036)</f>
        <v>3500</v>
      </c>
      <c r="G52" s="9">
        <f>(Önkormányzat!H1036)</f>
        <v>66770</v>
      </c>
      <c r="I52" s="105" t="s">
        <v>768</v>
      </c>
      <c r="J52" s="140">
        <f>SUM(J53)</f>
        <v>66770</v>
      </c>
    </row>
    <row r="53" spans="1:10" x14ac:dyDescent="0.2">
      <c r="A53" s="79">
        <v>24</v>
      </c>
      <c r="B53" s="7" t="s">
        <v>98</v>
      </c>
      <c r="C53" s="9">
        <f>(Önkormányzat!D1037)</f>
        <v>85</v>
      </c>
      <c r="D53" s="9">
        <f>(Önkormányzat!E1037)</f>
        <v>0</v>
      </c>
      <c r="E53" s="9">
        <f>(Önkormányzat!F1037)</f>
        <v>85</v>
      </c>
      <c r="F53" s="9">
        <f>(Önkormányzat!G1037)</f>
        <v>85</v>
      </c>
      <c r="G53" s="9">
        <f>(Önkormányzat!H1037)</f>
        <v>0</v>
      </c>
      <c r="I53" s="68" t="s">
        <v>769</v>
      </c>
      <c r="J53" s="68">
        <v>66770</v>
      </c>
    </row>
    <row r="54" spans="1:10" x14ac:dyDescent="0.2">
      <c r="A54" s="79">
        <v>25</v>
      </c>
      <c r="B54" s="7" t="s">
        <v>35</v>
      </c>
      <c r="C54" s="9">
        <f>(Önkormányzat!D1038)</f>
        <v>178110</v>
      </c>
      <c r="D54" s="9">
        <f>(Önkormányzat!E1038)</f>
        <v>0</v>
      </c>
      <c r="E54" s="9">
        <f>(Önkormányzat!F1038)</f>
        <v>178110</v>
      </c>
      <c r="F54" s="9">
        <f>(Önkormányzat!G1038)</f>
        <v>178110</v>
      </c>
      <c r="G54" s="9">
        <f>(Önkormányzat!H1038)</f>
        <v>198820</v>
      </c>
    </row>
    <row r="55" spans="1:10" s="82" customFormat="1" x14ac:dyDescent="0.2">
      <c r="A55" s="79">
        <v>26</v>
      </c>
      <c r="B55" s="81" t="s">
        <v>337</v>
      </c>
      <c r="C55" s="74">
        <f>(Önkormányzat!D1039)</f>
        <v>307390</v>
      </c>
      <c r="D55" s="74">
        <f>(Önkormányzat!E1039)</f>
        <v>53400</v>
      </c>
      <c r="E55" s="74">
        <f>(Önkormányzat!F1039)</f>
        <v>360790</v>
      </c>
      <c r="F55" s="74">
        <f>(Önkormányzat!G1039)</f>
        <v>349867</v>
      </c>
      <c r="G55" s="74">
        <f>(Önkormányzat!H1039)</f>
        <v>273633</v>
      </c>
    </row>
    <row r="56" spans="1:10" x14ac:dyDescent="0.2">
      <c r="A56" s="79">
        <v>27</v>
      </c>
      <c r="B56" s="7" t="s">
        <v>33</v>
      </c>
      <c r="C56" s="9">
        <f>(Önkormányzat!D1040)</f>
        <v>0</v>
      </c>
      <c r="D56" s="9">
        <f>(Önkormányzat!E1040)</f>
        <v>0</v>
      </c>
      <c r="E56" s="9">
        <f>(Önkormányzat!F1040)</f>
        <v>0</v>
      </c>
      <c r="F56" s="9">
        <f>(Önkormányzat!G1040)</f>
        <v>0</v>
      </c>
      <c r="G56" s="9">
        <f>(Önkormányzat!H1040)</f>
        <v>0</v>
      </c>
    </row>
    <row r="57" spans="1:10" s="82" customFormat="1" x14ac:dyDescent="0.2">
      <c r="A57" s="79">
        <v>28</v>
      </c>
      <c r="B57" s="81" t="s">
        <v>338</v>
      </c>
      <c r="C57" s="74">
        <f>(Önkormányzat!D1041)</f>
        <v>490145</v>
      </c>
      <c r="D57" s="74">
        <f>(Önkormányzat!E1041)</f>
        <v>76869</v>
      </c>
      <c r="E57" s="74">
        <f>(Önkormányzat!F1041)</f>
        <v>567014</v>
      </c>
      <c r="F57" s="74">
        <f>(Önkormányzat!G1041)</f>
        <v>573334</v>
      </c>
      <c r="G57" s="74">
        <f>(Önkormányzat!H1041)</f>
        <v>471659</v>
      </c>
    </row>
    <row r="58" spans="1:10" s="88" customFormat="1" x14ac:dyDescent="0.2">
      <c r="C58" s="89"/>
      <c r="D58" s="89"/>
      <c r="E58" s="89"/>
      <c r="F58" s="89"/>
      <c r="G58" s="89"/>
    </row>
    <row r="59" spans="1:10" s="10" customFormat="1" x14ac:dyDescent="0.2">
      <c r="A59" s="20"/>
      <c r="B59" s="68"/>
      <c r="C59" s="12"/>
      <c r="D59" s="12"/>
      <c r="E59" s="12"/>
      <c r="F59" s="12"/>
      <c r="G59" s="12"/>
    </row>
    <row r="60" spans="1:10" s="10" customFormat="1" x14ac:dyDescent="0.2">
      <c r="A60" s="20"/>
      <c r="B60" s="68"/>
      <c r="C60" s="12"/>
      <c r="D60" s="12"/>
      <c r="E60" s="12"/>
      <c r="F60" s="12"/>
      <c r="G60" s="12"/>
    </row>
    <row r="61" spans="1:10" s="10" customFormat="1" x14ac:dyDescent="0.2">
      <c r="A61" s="20"/>
      <c r="B61" s="68"/>
      <c r="C61" s="12"/>
      <c r="D61" s="12"/>
      <c r="E61" s="12"/>
      <c r="F61" s="12"/>
      <c r="G61" s="12"/>
    </row>
    <row r="62" spans="1:10" s="10" customFormat="1" x14ac:dyDescent="0.2">
      <c r="A62" s="20"/>
      <c r="B62" s="68"/>
      <c r="C62" s="12"/>
      <c r="D62" s="12"/>
      <c r="E62" s="12"/>
      <c r="F62" s="12"/>
      <c r="G62" s="12"/>
    </row>
  </sheetData>
  <mergeCells count="2">
    <mergeCell ref="A2:G2"/>
    <mergeCell ref="A3:G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2022.évi költségvetés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1"/>
  <dimension ref="A1:IW1046"/>
  <sheetViews>
    <sheetView tabSelected="1" zoomScaleNormal="100" workbookViewId="0">
      <selection activeCell="C2" sqref="C2"/>
    </sheetView>
  </sheetViews>
  <sheetFormatPr defaultColWidth="9.109375" defaultRowHeight="10.199999999999999" x14ac:dyDescent="0.2"/>
  <cols>
    <col min="1" max="2" width="7.5546875" style="49" customWidth="1"/>
    <col min="3" max="3" width="49.33203125" style="10" customWidth="1"/>
    <col min="4" max="8" width="9.88671875" style="12" customWidth="1"/>
    <col min="9" max="9" width="10.5546875" style="12" customWidth="1"/>
    <col min="10" max="10" width="63.33203125" style="10" bestFit="1" customWidth="1"/>
    <col min="11" max="11" width="12.88671875" style="10" customWidth="1"/>
    <col min="12" max="12" width="13.6640625" style="10" customWidth="1"/>
    <col min="13" max="13" width="13.5546875" style="10" customWidth="1"/>
    <col min="14" max="14" width="15.44140625" style="10" customWidth="1"/>
    <col min="15" max="16384" width="9.109375" style="10"/>
  </cols>
  <sheetData>
    <row r="1" spans="1:15" x14ac:dyDescent="0.2">
      <c r="C1" s="10" t="s">
        <v>772</v>
      </c>
      <c r="E1" s="19" t="s">
        <v>698</v>
      </c>
    </row>
    <row r="2" spans="1:15" x14ac:dyDescent="0.2">
      <c r="C2" s="10" t="s">
        <v>773</v>
      </c>
    </row>
    <row r="4" spans="1:15" s="1" customFormat="1" x14ac:dyDescent="0.2">
      <c r="A4" s="169" t="s">
        <v>112</v>
      </c>
      <c r="B4" s="169"/>
      <c r="C4" s="169"/>
      <c r="D4" s="169"/>
      <c r="E4" s="169"/>
      <c r="F4" s="169"/>
      <c r="G4" s="169"/>
      <c r="H4" s="169"/>
      <c r="I4" s="134"/>
      <c r="L4" s="2"/>
    </row>
    <row r="5" spans="1:15" s="3" customFormat="1" x14ac:dyDescent="0.2">
      <c r="A5" s="167" t="s">
        <v>698</v>
      </c>
      <c r="B5" s="167"/>
      <c r="C5" s="167"/>
      <c r="D5" s="167"/>
      <c r="E5" s="167"/>
      <c r="F5" s="167"/>
      <c r="G5" s="167"/>
      <c r="H5" s="167"/>
      <c r="I5" s="132"/>
      <c r="L5" s="2"/>
    </row>
    <row r="6" spans="1:15" s="3" customFormat="1" x14ac:dyDescent="0.2">
      <c r="A6" s="132"/>
      <c r="B6" s="132"/>
      <c r="C6" s="132"/>
      <c r="D6" s="132"/>
      <c r="E6" s="132"/>
      <c r="F6" s="132"/>
      <c r="G6" s="132" t="s">
        <v>770</v>
      </c>
      <c r="H6" s="135"/>
      <c r="I6" s="132"/>
      <c r="L6" s="2"/>
    </row>
    <row r="7" spans="1:15" s="1" customFormat="1" ht="30.75" customHeight="1" x14ac:dyDescent="0.2">
      <c r="A7" s="44"/>
      <c r="B7" s="44"/>
      <c r="D7" s="31" t="s">
        <v>576</v>
      </c>
      <c r="E7" s="31" t="s">
        <v>577</v>
      </c>
      <c r="F7" s="31" t="s">
        <v>578</v>
      </c>
      <c r="G7" s="31" t="s">
        <v>579</v>
      </c>
      <c r="H7" s="31" t="s">
        <v>698</v>
      </c>
      <c r="I7" s="90"/>
      <c r="K7" s="3"/>
      <c r="L7" s="3"/>
      <c r="M7" s="3"/>
      <c r="N7" s="2"/>
    </row>
    <row r="8" spans="1:15" s="1" customFormat="1" x14ac:dyDescent="0.2">
      <c r="A8" s="44" t="s">
        <v>249</v>
      </c>
      <c r="B8" s="44"/>
      <c r="D8" s="5"/>
      <c r="E8" s="5"/>
      <c r="F8" s="5"/>
      <c r="G8" s="5"/>
      <c r="H8" s="5"/>
      <c r="I8" s="5"/>
      <c r="L8" s="2"/>
    </row>
    <row r="9" spans="1:15" s="1" customFormat="1" x14ac:dyDescent="0.2">
      <c r="A9" s="44" t="s">
        <v>248</v>
      </c>
      <c r="B9" s="44"/>
      <c r="D9" s="5"/>
      <c r="E9" s="5"/>
      <c r="F9" s="5"/>
      <c r="G9" s="5"/>
      <c r="H9" s="5"/>
      <c r="I9" s="5"/>
      <c r="L9" s="2"/>
    </row>
    <row r="10" spans="1:15" s="1" customFormat="1" x14ac:dyDescent="0.2">
      <c r="A10" s="45" t="s">
        <v>53</v>
      </c>
      <c r="B10" s="45"/>
      <c r="D10" s="5"/>
      <c r="E10" s="5"/>
      <c r="F10" s="5"/>
      <c r="G10" s="5"/>
      <c r="H10" s="5"/>
      <c r="I10" s="5"/>
      <c r="L10" s="2"/>
      <c r="O10" s="26"/>
    </row>
    <row r="11" spans="1:15" s="69" customFormat="1" x14ac:dyDescent="0.2">
      <c r="A11" s="47" t="s">
        <v>240</v>
      </c>
      <c r="B11" s="47" t="s">
        <v>240</v>
      </c>
      <c r="C11" s="8" t="s">
        <v>306</v>
      </c>
      <c r="D11" s="9">
        <v>1800</v>
      </c>
      <c r="E11" s="9"/>
      <c r="F11" s="9">
        <f>SUM(D11:E11)</f>
        <v>1800</v>
      </c>
      <c r="G11" s="9">
        <v>96</v>
      </c>
      <c r="H11" s="9">
        <v>0</v>
      </c>
      <c r="I11" s="12" t="s">
        <v>347</v>
      </c>
      <c r="J11" s="71"/>
      <c r="O11" s="70"/>
    </row>
    <row r="12" spans="1:15" s="69" customFormat="1" x14ac:dyDescent="0.2">
      <c r="A12" s="47" t="s">
        <v>240</v>
      </c>
      <c r="B12" s="47"/>
      <c r="C12" s="8" t="s">
        <v>640</v>
      </c>
      <c r="D12" s="9">
        <v>0</v>
      </c>
      <c r="E12" s="9"/>
      <c r="F12" s="9">
        <f>SUM(D12:E12)</f>
        <v>0</v>
      </c>
      <c r="G12" s="9">
        <v>971</v>
      </c>
      <c r="H12" s="9">
        <v>0</v>
      </c>
      <c r="I12" s="12" t="s">
        <v>347</v>
      </c>
      <c r="J12" s="71"/>
      <c r="O12" s="70"/>
    </row>
    <row r="13" spans="1:15" x14ac:dyDescent="0.2">
      <c r="A13" s="47" t="s">
        <v>350</v>
      </c>
      <c r="B13" s="47" t="s">
        <v>350</v>
      </c>
      <c r="C13" s="8" t="s">
        <v>90</v>
      </c>
      <c r="D13" s="9">
        <v>486</v>
      </c>
      <c r="E13" s="9"/>
      <c r="F13" s="9">
        <f t="shared" ref="F13:F18" si="0">SUM(D13:E13)</f>
        <v>486</v>
      </c>
      <c r="G13" s="9">
        <v>288</v>
      </c>
      <c r="H13" s="9">
        <v>0</v>
      </c>
      <c r="I13" s="12" t="s">
        <v>347</v>
      </c>
      <c r="J13" s="12"/>
      <c r="O13" s="26"/>
    </row>
    <row r="14" spans="1:15" x14ac:dyDescent="0.2">
      <c r="A14" s="47" t="s">
        <v>467</v>
      </c>
      <c r="B14" s="47" t="s">
        <v>467</v>
      </c>
      <c r="C14" s="8" t="s">
        <v>527</v>
      </c>
      <c r="D14" s="9">
        <v>1032</v>
      </c>
      <c r="E14" s="9"/>
      <c r="F14" s="9">
        <f t="shared" si="0"/>
        <v>1032</v>
      </c>
      <c r="G14" s="9">
        <v>350</v>
      </c>
      <c r="H14" s="9">
        <v>0</v>
      </c>
      <c r="I14" s="12" t="s">
        <v>347</v>
      </c>
      <c r="J14" s="12"/>
      <c r="O14" s="26"/>
    </row>
    <row r="15" spans="1:15" x14ac:dyDescent="0.2">
      <c r="A15" s="47" t="s">
        <v>467</v>
      </c>
      <c r="B15" s="47"/>
      <c r="C15" s="8" t="s">
        <v>711</v>
      </c>
      <c r="D15" s="9"/>
      <c r="E15" s="9"/>
      <c r="F15" s="9">
        <f t="shared" si="0"/>
        <v>0</v>
      </c>
      <c r="G15" s="9"/>
      <c r="H15" s="9">
        <v>500</v>
      </c>
      <c r="I15" s="12" t="s">
        <v>347</v>
      </c>
      <c r="J15" s="12"/>
      <c r="O15" s="26"/>
    </row>
    <row r="16" spans="1:15" x14ac:dyDescent="0.2">
      <c r="A16" s="47" t="s">
        <v>467</v>
      </c>
      <c r="B16" s="47"/>
      <c r="C16" s="8" t="s">
        <v>712</v>
      </c>
      <c r="D16" s="9"/>
      <c r="E16" s="9"/>
      <c r="F16" s="9">
        <f t="shared" si="0"/>
        <v>0</v>
      </c>
      <c r="G16" s="9"/>
      <c r="H16" s="9">
        <v>2857</v>
      </c>
      <c r="I16" s="12" t="s">
        <v>347</v>
      </c>
      <c r="J16" s="12"/>
      <c r="O16" s="26"/>
    </row>
    <row r="17" spans="1:15" x14ac:dyDescent="0.2">
      <c r="A17" s="47" t="s">
        <v>467</v>
      </c>
      <c r="B17" s="47"/>
      <c r="C17" s="8" t="s">
        <v>528</v>
      </c>
      <c r="D17" s="9">
        <v>700</v>
      </c>
      <c r="E17" s="9"/>
      <c r="F17" s="9">
        <f t="shared" si="0"/>
        <v>700</v>
      </c>
      <c r="G17" s="9">
        <v>700</v>
      </c>
      <c r="H17" s="9">
        <v>0</v>
      </c>
      <c r="I17" s="12" t="s">
        <v>347</v>
      </c>
      <c r="J17" s="12"/>
      <c r="O17" s="26"/>
    </row>
    <row r="18" spans="1:15" x14ac:dyDescent="0.2">
      <c r="A18" s="47" t="s">
        <v>352</v>
      </c>
      <c r="B18" s="47" t="s">
        <v>352</v>
      </c>
      <c r="C18" s="8" t="s">
        <v>519</v>
      </c>
      <c r="D18" s="9">
        <v>468</v>
      </c>
      <c r="E18" s="9"/>
      <c r="F18" s="9">
        <f t="shared" si="0"/>
        <v>468</v>
      </c>
      <c r="G18" s="9">
        <v>189</v>
      </c>
      <c r="H18" s="9">
        <v>907</v>
      </c>
      <c r="I18" s="12" t="s">
        <v>347</v>
      </c>
      <c r="J18" s="12"/>
      <c r="O18" s="26"/>
    </row>
    <row r="19" spans="1:15" s="3" customFormat="1" x14ac:dyDescent="0.2">
      <c r="A19" s="72"/>
      <c r="B19" s="72"/>
      <c r="C19" s="73" t="s">
        <v>86</v>
      </c>
      <c r="D19" s="74">
        <f>SUM(D11:D18)</f>
        <v>4486</v>
      </c>
      <c r="E19" s="74">
        <f>SUM(E11:E18)</f>
        <v>0</v>
      </c>
      <c r="F19" s="74">
        <f>SUM(F11:F18)</f>
        <v>4486</v>
      </c>
      <c r="G19" s="74">
        <f>SUM(G11:G18)</f>
        <v>2594</v>
      </c>
      <c r="H19" s="74">
        <f>SUM(H11:H18)</f>
        <v>4264</v>
      </c>
      <c r="I19" s="19"/>
      <c r="O19" s="26"/>
    </row>
    <row r="20" spans="1:15" s="3" customFormat="1" x14ac:dyDescent="0.2">
      <c r="A20" s="55"/>
      <c r="B20" s="55"/>
      <c r="C20" s="18"/>
      <c r="D20" s="19"/>
      <c r="E20" s="19"/>
      <c r="F20" s="19"/>
      <c r="G20" s="19"/>
      <c r="H20" s="19"/>
      <c r="I20" s="19"/>
      <c r="O20" s="26"/>
    </row>
    <row r="21" spans="1:15" s="3" customFormat="1" x14ac:dyDescent="0.2">
      <c r="A21" s="55"/>
      <c r="B21" s="55"/>
      <c r="C21" s="18"/>
      <c r="D21" s="19"/>
      <c r="E21" s="19"/>
      <c r="F21" s="19"/>
      <c r="G21" s="19"/>
      <c r="H21" s="19"/>
      <c r="I21" s="19"/>
      <c r="O21" s="26"/>
    </row>
    <row r="22" spans="1:15" s="1" customFormat="1" x14ac:dyDescent="0.2">
      <c r="A22" s="44" t="s">
        <v>470</v>
      </c>
      <c r="B22" s="44"/>
      <c r="D22" s="5"/>
      <c r="E22" s="5"/>
      <c r="F22" s="5"/>
      <c r="G22" s="5"/>
      <c r="H22" s="5"/>
      <c r="I22" s="5"/>
      <c r="J22" s="2"/>
      <c r="K22" s="2"/>
      <c r="L22" s="2"/>
      <c r="O22" s="26"/>
    </row>
    <row r="23" spans="1:15" s="60" customFormat="1" ht="12.75" customHeight="1" x14ac:dyDescent="0.2">
      <c r="A23" s="57" t="s">
        <v>248</v>
      </c>
      <c r="B23" s="57"/>
      <c r="C23" s="58"/>
      <c r="D23" s="59"/>
      <c r="E23" s="59"/>
      <c r="F23" s="59"/>
      <c r="G23" s="59"/>
      <c r="H23" s="59"/>
      <c r="I23" s="59"/>
    </row>
    <row r="24" spans="1:15" s="1" customFormat="1" x14ac:dyDescent="0.2">
      <c r="A24" s="45" t="s">
        <v>53</v>
      </c>
      <c r="B24" s="45"/>
      <c r="D24" s="5"/>
      <c r="E24" s="5"/>
      <c r="F24" s="5"/>
      <c r="G24" s="5"/>
      <c r="H24" s="5"/>
      <c r="I24" s="5"/>
      <c r="L24" s="2"/>
      <c r="O24" s="26"/>
    </row>
    <row r="25" spans="1:15" x14ac:dyDescent="0.2">
      <c r="A25" s="47" t="s">
        <v>240</v>
      </c>
      <c r="B25" s="47" t="s">
        <v>240</v>
      </c>
      <c r="C25" s="8" t="s">
        <v>305</v>
      </c>
      <c r="D25" s="9">
        <v>4757</v>
      </c>
      <c r="E25" s="9"/>
      <c r="F25" s="9">
        <f t="shared" ref="F25:F27" si="1">SUM(D25:E25)</f>
        <v>4757</v>
      </c>
      <c r="G25" s="9"/>
      <c r="H25" s="9">
        <v>0</v>
      </c>
      <c r="I25" s="12" t="s">
        <v>347</v>
      </c>
      <c r="O25" s="26"/>
    </row>
    <row r="26" spans="1:15" x14ac:dyDescent="0.2">
      <c r="A26" s="47" t="s">
        <v>350</v>
      </c>
      <c r="B26" s="47" t="s">
        <v>350</v>
      </c>
      <c r="C26" s="8" t="s">
        <v>90</v>
      </c>
      <c r="D26" s="9">
        <v>2478</v>
      </c>
      <c r="E26" s="9"/>
      <c r="F26" s="9">
        <f t="shared" si="1"/>
        <v>2478</v>
      </c>
      <c r="G26" s="9"/>
      <c r="H26" s="9">
        <v>0</v>
      </c>
      <c r="I26" s="12" t="s">
        <v>347</v>
      </c>
      <c r="O26" s="26"/>
    </row>
    <row r="27" spans="1:15" x14ac:dyDescent="0.2">
      <c r="A27" s="47" t="s">
        <v>611</v>
      </c>
      <c r="B27" s="47"/>
      <c r="C27" s="8" t="s">
        <v>777</v>
      </c>
      <c r="D27" s="9">
        <v>0</v>
      </c>
      <c r="E27" s="9">
        <v>22379</v>
      </c>
      <c r="F27" s="9">
        <f t="shared" si="1"/>
        <v>22379</v>
      </c>
      <c r="G27" s="9">
        <v>22184</v>
      </c>
      <c r="H27" s="9">
        <v>4178</v>
      </c>
      <c r="I27" s="12" t="s">
        <v>347</v>
      </c>
      <c r="O27" s="26"/>
    </row>
    <row r="28" spans="1:15" ht="12" customHeight="1" x14ac:dyDescent="0.2">
      <c r="A28" s="46" t="s">
        <v>467</v>
      </c>
      <c r="B28" s="46" t="s">
        <v>467</v>
      </c>
      <c r="C28" s="8" t="s">
        <v>468</v>
      </c>
      <c r="D28" s="9">
        <v>97808</v>
      </c>
      <c r="E28" s="9"/>
      <c r="F28" s="9">
        <f>SUM(D28:E28)</f>
        <v>97808</v>
      </c>
      <c r="G28" s="9">
        <v>82163</v>
      </c>
      <c r="H28" s="9">
        <v>15473</v>
      </c>
      <c r="I28" s="12" t="s">
        <v>347</v>
      </c>
      <c r="O28" s="26"/>
    </row>
    <row r="29" spans="1:15" ht="12" customHeight="1" x14ac:dyDescent="0.2">
      <c r="A29" s="47" t="s">
        <v>352</v>
      </c>
      <c r="B29" s="47" t="s">
        <v>352</v>
      </c>
      <c r="C29" s="8" t="s">
        <v>133</v>
      </c>
      <c r="D29" s="9">
        <v>26409</v>
      </c>
      <c r="E29" s="9">
        <v>-22379</v>
      </c>
      <c r="F29" s="9">
        <f>SUM(D29:E29)</f>
        <v>4030</v>
      </c>
      <c r="G29" s="9"/>
      <c r="H29" s="9">
        <v>0</v>
      </c>
      <c r="I29" s="12" t="s">
        <v>347</v>
      </c>
      <c r="O29" s="26"/>
    </row>
    <row r="30" spans="1:15" s="3" customFormat="1" x14ac:dyDescent="0.2">
      <c r="A30" s="48"/>
      <c r="B30" s="48"/>
      <c r="C30" s="13" t="s">
        <v>86</v>
      </c>
      <c r="D30" s="14">
        <f>SUM(D25:D29)</f>
        <v>131452</v>
      </c>
      <c r="E30" s="14">
        <f>SUM(E25:E29)</f>
        <v>0</v>
      </c>
      <c r="F30" s="14">
        <f>SUM(F25:F29)</f>
        <v>131452</v>
      </c>
      <c r="G30" s="14">
        <f>SUM(G25:G29)</f>
        <v>104347</v>
      </c>
      <c r="H30" s="14">
        <f>SUM(H25:H29)</f>
        <v>19651</v>
      </c>
      <c r="I30" s="6"/>
      <c r="O30" s="26"/>
    </row>
    <row r="31" spans="1:15" s="3" customFormat="1" x14ac:dyDescent="0.2">
      <c r="A31" s="55"/>
      <c r="B31" s="55"/>
      <c r="C31" s="18"/>
      <c r="D31" s="19"/>
      <c r="E31" s="19"/>
      <c r="F31" s="19"/>
      <c r="G31" s="19"/>
      <c r="H31" s="19"/>
      <c r="I31" s="19"/>
      <c r="O31" s="26"/>
    </row>
    <row r="32" spans="1:15" s="3" customFormat="1" x14ac:dyDescent="0.2">
      <c r="A32" s="55"/>
      <c r="B32" s="55"/>
      <c r="C32" s="18"/>
      <c r="D32" s="19"/>
      <c r="E32" s="19"/>
      <c r="F32" s="19"/>
      <c r="G32" s="19"/>
      <c r="H32" s="19"/>
      <c r="I32" s="19"/>
      <c r="O32" s="26"/>
    </row>
    <row r="33" spans="1:15" s="1" customFormat="1" x14ac:dyDescent="0.2">
      <c r="A33" s="44" t="s">
        <v>470</v>
      </c>
      <c r="B33" s="44"/>
      <c r="D33" s="5"/>
      <c r="E33" s="5"/>
      <c r="F33" s="5"/>
      <c r="G33" s="5"/>
      <c r="H33" s="5"/>
      <c r="I33" s="5"/>
      <c r="J33" s="2"/>
      <c r="K33" s="2"/>
      <c r="L33" s="2"/>
      <c r="O33" s="26"/>
    </row>
    <row r="34" spans="1:15" s="60" customFormat="1" ht="12.75" customHeight="1" x14ac:dyDescent="0.2">
      <c r="A34" s="57" t="s">
        <v>248</v>
      </c>
      <c r="B34" s="57"/>
      <c r="C34" s="58"/>
      <c r="D34" s="59"/>
      <c r="E34" s="59"/>
      <c r="F34" s="59"/>
      <c r="G34" s="59"/>
      <c r="H34" s="59"/>
      <c r="I34" s="59"/>
    </row>
    <row r="35" spans="1:15" s="1" customFormat="1" x14ac:dyDescent="0.2">
      <c r="A35" s="45" t="s">
        <v>51</v>
      </c>
      <c r="B35" s="45"/>
      <c r="D35" s="5"/>
      <c r="E35" s="5"/>
      <c r="F35" s="5"/>
      <c r="G35" s="5"/>
      <c r="H35" s="5"/>
      <c r="I35" s="5"/>
      <c r="L35" s="2"/>
      <c r="O35" s="26"/>
    </row>
    <row r="36" spans="1:15" ht="12" customHeight="1" x14ac:dyDescent="0.2">
      <c r="A36" s="46" t="s">
        <v>383</v>
      </c>
      <c r="B36" s="46" t="s">
        <v>383</v>
      </c>
      <c r="C36" s="8" t="s">
        <v>499</v>
      </c>
      <c r="D36" s="9">
        <v>129195</v>
      </c>
      <c r="E36" s="9"/>
      <c r="F36" s="9">
        <f>SUM(D36:E36)</f>
        <v>129195</v>
      </c>
      <c r="G36" s="9">
        <v>113697</v>
      </c>
      <c r="H36" s="9">
        <v>8043</v>
      </c>
      <c r="I36" s="12" t="s">
        <v>347</v>
      </c>
      <c r="O36" s="26"/>
    </row>
    <row r="37" spans="1:15" s="3" customFormat="1" x14ac:dyDescent="0.2">
      <c r="A37" s="48"/>
      <c r="B37" s="48"/>
      <c r="C37" s="13" t="s">
        <v>63</v>
      </c>
      <c r="D37" s="14">
        <f t="shared" ref="D37" si="2">SUM(D36:D36)</f>
        <v>129195</v>
      </c>
      <c r="E37" s="14">
        <f t="shared" ref="E37:G37" si="3">SUM(E36:E36)</f>
        <v>0</v>
      </c>
      <c r="F37" s="14">
        <f t="shared" si="3"/>
        <v>129195</v>
      </c>
      <c r="G37" s="14">
        <f t="shared" si="3"/>
        <v>113697</v>
      </c>
      <c r="H37" s="14">
        <f t="shared" ref="H37" si="4">SUM(H36:H36)</f>
        <v>8043</v>
      </c>
      <c r="I37" s="6"/>
      <c r="O37" s="26"/>
    </row>
    <row r="38" spans="1:15" s="3" customFormat="1" x14ac:dyDescent="0.2">
      <c r="A38" s="45"/>
      <c r="B38" s="45"/>
      <c r="D38" s="6"/>
      <c r="E38" s="6"/>
      <c r="F38" s="6"/>
      <c r="G38" s="6"/>
      <c r="H38" s="6"/>
      <c r="I38" s="6"/>
      <c r="O38" s="26"/>
    </row>
    <row r="39" spans="1:15" s="3" customFormat="1" x14ac:dyDescent="0.2">
      <c r="A39" s="45"/>
      <c r="B39" s="45"/>
      <c r="D39" s="6"/>
      <c r="E39" s="6"/>
      <c r="F39" s="6"/>
      <c r="G39" s="6"/>
      <c r="H39" s="6"/>
      <c r="I39" s="6"/>
      <c r="O39" s="26"/>
    </row>
    <row r="40" spans="1:15" s="1" customFormat="1" ht="12" customHeight="1" x14ac:dyDescent="0.2">
      <c r="A40" s="44" t="s">
        <v>250</v>
      </c>
      <c r="B40" s="44"/>
      <c r="D40" s="5"/>
      <c r="E40" s="5"/>
      <c r="F40" s="5"/>
      <c r="G40" s="5"/>
      <c r="H40" s="5"/>
      <c r="I40" s="5"/>
      <c r="L40" s="2"/>
      <c r="O40" s="26"/>
    </row>
    <row r="41" spans="1:15" s="1" customFormat="1" ht="12" customHeight="1" x14ac:dyDescent="0.2">
      <c r="A41" s="44" t="s">
        <v>248</v>
      </c>
      <c r="B41" s="44"/>
      <c r="D41" s="5"/>
      <c r="E41" s="5"/>
      <c r="F41" s="5"/>
      <c r="G41" s="5"/>
      <c r="H41" s="5"/>
      <c r="I41" s="5"/>
      <c r="L41" s="2"/>
      <c r="O41" s="26"/>
    </row>
    <row r="42" spans="1:15" s="3" customFormat="1" ht="12" customHeight="1" x14ac:dyDescent="0.2">
      <c r="A42" s="45" t="s">
        <v>53</v>
      </c>
      <c r="B42" s="45"/>
      <c r="D42" s="6"/>
      <c r="E42" s="6"/>
      <c r="F42" s="6"/>
      <c r="G42" s="6"/>
      <c r="H42" s="6"/>
      <c r="I42" s="6"/>
      <c r="L42" s="2"/>
      <c r="O42" s="26"/>
    </row>
    <row r="43" spans="1:15" ht="12" customHeight="1" x14ac:dyDescent="0.2">
      <c r="A43" s="47" t="s">
        <v>353</v>
      </c>
      <c r="B43" s="47" t="s">
        <v>353</v>
      </c>
      <c r="C43" s="8" t="s">
        <v>644</v>
      </c>
      <c r="D43" s="9">
        <v>158</v>
      </c>
      <c r="E43" s="9"/>
      <c r="F43" s="9">
        <f>SUM(D43:E43)</f>
        <v>158</v>
      </c>
      <c r="G43" s="9">
        <v>149</v>
      </c>
      <c r="H43" s="9">
        <v>100</v>
      </c>
      <c r="I43" s="12" t="s">
        <v>348</v>
      </c>
      <c r="J43" s="10" t="s">
        <v>707</v>
      </c>
      <c r="O43" s="26"/>
    </row>
    <row r="44" spans="1:15" ht="12" customHeight="1" x14ac:dyDescent="0.2">
      <c r="A44" s="47" t="s">
        <v>592</v>
      </c>
      <c r="B44" s="47"/>
      <c r="C44" s="8" t="s">
        <v>325</v>
      </c>
      <c r="D44" s="9">
        <v>0</v>
      </c>
      <c r="E44" s="9"/>
      <c r="F44" s="9">
        <f>SUM(D44:E44)</f>
        <v>0</v>
      </c>
      <c r="G44" s="9">
        <v>21</v>
      </c>
      <c r="H44" s="9">
        <v>1100</v>
      </c>
      <c r="I44" s="12" t="s">
        <v>348</v>
      </c>
      <c r="O44" s="26"/>
    </row>
    <row r="45" spans="1:15" ht="12" customHeight="1" x14ac:dyDescent="0.2">
      <c r="A45" s="47" t="s">
        <v>352</v>
      </c>
      <c r="B45" s="47" t="s">
        <v>352</v>
      </c>
      <c r="C45" s="8" t="s">
        <v>133</v>
      </c>
      <c r="D45" s="9">
        <v>42</v>
      </c>
      <c r="E45" s="9"/>
      <c r="F45" s="9">
        <f t="shared" ref="F45:F59" si="5">SUM(D45:E45)</f>
        <v>42</v>
      </c>
      <c r="G45" s="9">
        <v>46</v>
      </c>
      <c r="H45" s="9">
        <v>297</v>
      </c>
      <c r="I45" s="12" t="s">
        <v>348</v>
      </c>
      <c r="O45" s="26"/>
    </row>
    <row r="46" spans="1:15" ht="12" customHeight="1" x14ac:dyDescent="0.2">
      <c r="A46" s="47" t="s">
        <v>247</v>
      </c>
      <c r="B46" s="47" t="s">
        <v>247</v>
      </c>
      <c r="C46" s="8" t="s">
        <v>64</v>
      </c>
      <c r="D46" s="9">
        <v>4787</v>
      </c>
      <c r="E46" s="9"/>
      <c r="F46" s="9">
        <f t="shared" si="5"/>
        <v>4787</v>
      </c>
      <c r="G46" s="9">
        <v>4787</v>
      </c>
      <c r="H46" s="9">
        <v>7549</v>
      </c>
      <c r="I46" s="12" t="s">
        <v>348</v>
      </c>
      <c r="O46" s="26"/>
    </row>
    <row r="47" spans="1:15" ht="12" customHeight="1" x14ac:dyDescent="0.2">
      <c r="A47" s="47" t="s">
        <v>247</v>
      </c>
      <c r="B47" s="47"/>
      <c r="C47" s="8" t="s">
        <v>275</v>
      </c>
      <c r="D47" s="9">
        <v>720</v>
      </c>
      <c r="E47" s="9"/>
      <c r="F47" s="9">
        <f t="shared" si="5"/>
        <v>720</v>
      </c>
      <c r="G47" s="9">
        <v>729</v>
      </c>
      <c r="H47" s="9">
        <v>1165</v>
      </c>
      <c r="I47" s="12" t="s">
        <v>348</v>
      </c>
      <c r="O47" s="26"/>
    </row>
    <row r="48" spans="1:15" ht="12" customHeight="1" x14ac:dyDescent="0.2">
      <c r="A48" s="47" t="s">
        <v>247</v>
      </c>
      <c r="B48" s="47"/>
      <c r="C48" s="8" t="s">
        <v>342</v>
      </c>
      <c r="D48" s="9">
        <v>174</v>
      </c>
      <c r="E48" s="9"/>
      <c r="F48" s="9">
        <f t="shared" si="5"/>
        <v>174</v>
      </c>
      <c r="G48" s="9">
        <v>174</v>
      </c>
      <c r="H48" s="9">
        <v>232</v>
      </c>
      <c r="I48" s="12" t="s">
        <v>348</v>
      </c>
      <c r="J48" s="12"/>
      <c r="O48" s="26"/>
    </row>
    <row r="49" spans="1:15" ht="12" customHeight="1" x14ac:dyDescent="0.2">
      <c r="A49" s="47" t="s">
        <v>247</v>
      </c>
      <c r="B49" s="47"/>
      <c r="C49" s="8" t="s">
        <v>182</v>
      </c>
      <c r="D49" s="9">
        <v>30</v>
      </c>
      <c r="E49" s="9"/>
      <c r="F49" s="9">
        <f t="shared" si="5"/>
        <v>30</v>
      </c>
      <c r="G49" s="9"/>
      <c r="H49" s="9">
        <v>30</v>
      </c>
      <c r="I49" s="12" t="s">
        <v>348</v>
      </c>
      <c r="J49" s="12" t="s">
        <v>343</v>
      </c>
      <c r="O49" s="26"/>
    </row>
    <row r="50" spans="1:15" ht="12" customHeight="1" x14ac:dyDescent="0.2">
      <c r="A50" s="47" t="s">
        <v>247</v>
      </c>
      <c r="B50" s="47"/>
      <c r="C50" s="8" t="s">
        <v>160</v>
      </c>
      <c r="D50" s="9"/>
      <c r="E50" s="9"/>
      <c r="F50" s="9">
        <f t="shared" si="5"/>
        <v>0</v>
      </c>
      <c r="G50" s="9"/>
      <c r="H50" s="9">
        <v>50</v>
      </c>
      <c r="I50" s="12" t="s">
        <v>348</v>
      </c>
      <c r="J50" s="12"/>
      <c r="O50" s="26"/>
    </row>
    <row r="51" spans="1:15" ht="12" customHeight="1" x14ac:dyDescent="0.2">
      <c r="A51" s="47" t="s">
        <v>247</v>
      </c>
      <c r="B51" s="47"/>
      <c r="C51" s="8" t="s">
        <v>273</v>
      </c>
      <c r="D51" s="9">
        <v>1257</v>
      </c>
      <c r="E51" s="9"/>
      <c r="F51" s="9">
        <f t="shared" si="5"/>
        <v>1257</v>
      </c>
      <c r="G51" s="9">
        <v>1256</v>
      </c>
      <c r="H51" s="9">
        <v>1843</v>
      </c>
      <c r="I51" s="12" t="s">
        <v>348</v>
      </c>
      <c r="J51" s="10" t="s">
        <v>720</v>
      </c>
      <c r="O51" s="26"/>
    </row>
    <row r="52" spans="1:15" ht="12" customHeight="1" x14ac:dyDescent="0.2">
      <c r="A52" s="47" t="s">
        <v>247</v>
      </c>
      <c r="B52" s="47"/>
      <c r="C52" s="8" t="s">
        <v>274</v>
      </c>
      <c r="D52" s="9">
        <v>189</v>
      </c>
      <c r="E52" s="9"/>
      <c r="F52" s="9">
        <f t="shared" si="5"/>
        <v>189</v>
      </c>
      <c r="G52" s="9">
        <v>189</v>
      </c>
      <c r="H52" s="9">
        <v>301</v>
      </c>
      <c r="I52" s="12" t="s">
        <v>348</v>
      </c>
      <c r="J52" s="10" t="s">
        <v>294</v>
      </c>
      <c r="O52" s="26"/>
    </row>
    <row r="53" spans="1:15" ht="12" customHeight="1" x14ac:dyDescent="0.2">
      <c r="A53" s="47" t="s">
        <v>247</v>
      </c>
      <c r="B53" s="47"/>
      <c r="C53" s="8" t="s">
        <v>65</v>
      </c>
      <c r="D53" s="9">
        <v>2280</v>
      </c>
      <c r="E53" s="9"/>
      <c r="F53" s="9">
        <f t="shared" si="5"/>
        <v>2280</v>
      </c>
      <c r="G53" s="9">
        <v>2280</v>
      </c>
      <c r="H53" s="9">
        <v>2850</v>
      </c>
      <c r="I53" s="12" t="s">
        <v>348</v>
      </c>
      <c r="J53" s="10" t="s">
        <v>719</v>
      </c>
      <c r="O53" s="26"/>
    </row>
    <row r="54" spans="1:15" ht="12" customHeight="1" x14ac:dyDescent="0.2">
      <c r="A54" s="47" t="s">
        <v>354</v>
      </c>
      <c r="B54" s="47" t="s">
        <v>354</v>
      </c>
      <c r="C54" s="8" t="s">
        <v>83</v>
      </c>
      <c r="D54" s="9">
        <v>300</v>
      </c>
      <c r="E54" s="9"/>
      <c r="F54" s="9">
        <f t="shared" si="5"/>
        <v>300</v>
      </c>
      <c r="G54" s="9">
        <v>204</v>
      </c>
      <c r="H54" s="9">
        <v>300</v>
      </c>
      <c r="I54" s="12" t="s">
        <v>348</v>
      </c>
      <c r="O54" s="26"/>
    </row>
    <row r="55" spans="1:15" ht="12" customHeight="1" x14ac:dyDescent="0.2">
      <c r="A55" s="47" t="s">
        <v>354</v>
      </c>
      <c r="B55" s="47"/>
      <c r="C55" s="8" t="s">
        <v>115</v>
      </c>
      <c r="D55" s="9">
        <v>612</v>
      </c>
      <c r="E55" s="9"/>
      <c r="F55" s="9">
        <f t="shared" si="5"/>
        <v>612</v>
      </c>
      <c r="G55" s="9">
        <v>581</v>
      </c>
      <c r="H55" s="9">
        <v>765</v>
      </c>
      <c r="I55" s="12" t="s">
        <v>348</v>
      </c>
      <c r="J55" s="10" t="s">
        <v>723</v>
      </c>
      <c r="O55" s="26"/>
    </row>
    <row r="56" spans="1:15" ht="12" customHeight="1" x14ac:dyDescent="0.2">
      <c r="A56" s="47" t="s">
        <v>234</v>
      </c>
      <c r="B56" s="47" t="s">
        <v>234</v>
      </c>
      <c r="C56" s="8" t="s">
        <v>96</v>
      </c>
      <c r="D56" s="9">
        <v>1550</v>
      </c>
      <c r="E56" s="9"/>
      <c r="F56" s="9">
        <f t="shared" si="5"/>
        <v>1550</v>
      </c>
      <c r="G56" s="9">
        <v>512</v>
      </c>
      <c r="H56" s="9">
        <v>687</v>
      </c>
      <c r="I56" s="12" t="s">
        <v>348</v>
      </c>
      <c r="J56" s="12"/>
      <c r="K56" s="12"/>
      <c r="O56" s="26"/>
    </row>
    <row r="57" spans="1:15" ht="12" customHeight="1" x14ac:dyDescent="0.2">
      <c r="A57" s="47" t="s">
        <v>295</v>
      </c>
      <c r="B57" s="47"/>
      <c r="C57" s="8" t="s">
        <v>12</v>
      </c>
      <c r="D57" s="9">
        <v>94</v>
      </c>
      <c r="E57" s="9"/>
      <c r="F57" s="9">
        <f t="shared" si="5"/>
        <v>94</v>
      </c>
      <c r="G57" s="9">
        <v>65</v>
      </c>
      <c r="H57" s="9">
        <v>107</v>
      </c>
      <c r="I57" s="12" t="s">
        <v>348</v>
      </c>
      <c r="J57" s="12"/>
      <c r="K57" s="12"/>
      <c r="O57" s="26"/>
    </row>
    <row r="58" spans="1:15" ht="12" customHeight="1" x14ac:dyDescent="0.2">
      <c r="A58" s="47" t="s">
        <v>244</v>
      </c>
      <c r="B58" s="47" t="s">
        <v>244</v>
      </c>
      <c r="C58" s="8" t="s">
        <v>397</v>
      </c>
      <c r="D58" s="9">
        <v>50</v>
      </c>
      <c r="E58" s="9"/>
      <c r="F58" s="9">
        <f t="shared" si="5"/>
        <v>50</v>
      </c>
      <c r="G58" s="9">
        <v>39</v>
      </c>
      <c r="H58" s="9">
        <v>50</v>
      </c>
      <c r="I58" s="12" t="s">
        <v>348</v>
      </c>
      <c r="O58" s="26"/>
    </row>
    <row r="59" spans="1:15" ht="12" customHeight="1" x14ac:dyDescent="0.2">
      <c r="A59" s="47" t="s">
        <v>244</v>
      </c>
      <c r="B59" s="47"/>
      <c r="C59" s="8" t="s">
        <v>206</v>
      </c>
      <c r="D59" s="9">
        <v>20</v>
      </c>
      <c r="E59" s="9"/>
      <c r="F59" s="9">
        <f t="shared" si="5"/>
        <v>20</v>
      </c>
      <c r="G59" s="9"/>
      <c r="H59" s="9">
        <v>20</v>
      </c>
      <c r="I59" s="12" t="s">
        <v>348</v>
      </c>
      <c r="O59" s="26"/>
    </row>
    <row r="60" spans="1:15" ht="12" customHeight="1" x14ac:dyDescent="0.2">
      <c r="A60" s="47" t="s">
        <v>359</v>
      </c>
      <c r="B60" s="47" t="s">
        <v>359</v>
      </c>
      <c r="C60" s="8" t="s">
        <v>92</v>
      </c>
      <c r="D60" s="9">
        <v>20</v>
      </c>
      <c r="E60" s="9"/>
      <c r="F60" s="9">
        <f t="shared" ref="F60:F74" si="6">SUM(D60:E60)</f>
        <v>20</v>
      </c>
      <c r="G60" s="9">
        <v>6</v>
      </c>
      <c r="H60" s="9">
        <v>20</v>
      </c>
      <c r="I60" s="12" t="s">
        <v>348</v>
      </c>
      <c r="O60" s="26"/>
    </row>
    <row r="61" spans="1:15" ht="12" customHeight="1" x14ac:dyDescent="0.2">
      <c r="A61" s="47" t="s">
        <v>359</v>
      </c>
      <c r="B61" s="47"/>
      <c r="C61" s="8" t="s">
        <v>584</v>
      </c>
      <c r="D61" s="9">
        <v>0</v>
      </c>
      <c r="E61" s="9"/>
      <c r="F61" s="9">
        <f t="shared" si="6"/>
        <v>0</v>
      </c>
      <c r="G61" s="9">
        <v>115</v>
      </c>
      <c r="H61" s="9">
        <v>100</v>
      </c>
      <c r="I61" s="12" t="s">
        <v>348</v>
      </c>
      <c r="O61" s="26"/>
    </row>
    <row r="62" spans="1:15" ht="12" customHeight="1" x14ac:dyDescent="0.2">
      <c r="A62" s="47" t="s">
        <v>359</v>
      </c>
      <c r="B62" s="47"/>
      <c r="C62" s="8" t="s">
        <v>66</v>
      </c>
      <c r="D62" s="9">
        <v>100</v>
      </c>
      <c r="E62" s="9"/>
      <c r="F62" s="9">
        <f t="shared" si="6"/>
        <v>100</v>
      </c>
      <c r="G62" s="9">
        <v>72</v>
      </c>
      <c r="H62" s="9">
        <v>100</v>
      </c>
      <c r="I62" s="12" t="s">
        <v>348</v>
      </c>
      <c r="O62" s="26"/>
    </row>
    <row r="63" spans="1:15" ht="12" customHeight="1" x14ac:dyDescent="0.2">
      <c r="A63" s="47" t="s">
        <v>359</v>
      </c>
      <c r="B63" s="47"/>
      <c r="C63" s="8" t="s">
        <v>88</v>
      </c>
      <c r="D63" s="9">
        <v>50</v>
      </c>
      <c r="E63" s="9"/>
      <c r="F63" s="9">
        <f t="shared" si="6"/>
        <v>50</v>
      </c>
      <c r="G63" s="9">
        <v>25</v>
      </c>
      <c r="H63" s="9">
        <v>50</v>
      </c>
      <c r="I63" s="12" t="s">
        <v>348</v>
      </c>
      <c r="O63" s="26"/>
    </row>
    <row r="64" spans="1:15" ht="12" customHeight="1" x14ac:dyDescent="0.2">
      <c r="A64" s="47" t="s">
        <v>243</v>
      </c>
      <c r="B64" s="47" t="s">
        <v>243</v>
      </c>
      <c r="C64" s="8" t="s">
        <v>386</v>
      </c>
      <c r="D64" s="9">
        <v>65</v>
      </c>
      <c r="E64" s="9"/>
      <c r="F64" s="9">
        <f t="shared" si="6"/>
        <v>65</v>
      </c>
      <c r="G64" s="9">
        <v>68</v>
      </c>
      <c r="H64" s="9">
        <v>75</v>
      </c>
      <c r="I64" s="12" t="s">
        <v>348</v>
      </c>
      <c r="J64" s="12"/>
      <c r="K64" s="12"/>
      <c r="O64" s="26"/>
    </row>
    <row r="65" spans="1:15" ht="12" customHeight="1" x14ac:dyDescent="0.2">
      <c r="A65" s="47" t="s">
        <v>235</v>
      </c>
      <c r="B65" s="47" t="s">
        <v>235</v>
      </c>
      <c r="C65" s="8" t="s">
        <v>203</v>
      </c>
      <c r="D65" s="9">
        <v>400</v>
      </c>
      <c r="E65" s="9"/>
      <c r="F65" s="9">
        <f t="shared" si="6"/>
        <v>400</v>
      </c>
      <c r="G65" s="9">
        <v>316</v>
      </c>
      <c r="H65" s="9">
        <v>400</v>
      </c>
      <c r="I65" s="12" t="s">
        <v>348</v>
      </c>
      <c r="O65" s="26"/>
    </row>
    <row r="66" spans="1:15" ht="12" customHeight="1" x14ac:dyDescent="0.2">
      <c r="A66" s="47" t="s">
        <v>239</v>
      </c>
      <c r="B66" s="47" t="s">
        <v>239</v>
      </c>
      <c r="C66" s="8" t="s">
        <v>387</v>
      </c>
      <c r="D66" s="9">
        <v>400</v>
      </c>
      <c r="E66" s="9"/>
      <c r="F66" s="9">
        <f t="shared" si="6"/>
        <v>400</v>
      </c>
      <c r="G66" s="9">
        <v>-62</v>
      </c>
      <c r="H66" s="9">
        <v>100</v>
      </c>
      <c r="I66" s="12" t="s">
        <v>348</v>
      </c>
      <c r="O66" s="26"/>
    </row>
    <row r="67" spans="1:15" ht="12" customHeight="1" x14ac:dyDescent="0.2">
      <c r="A67" s="47" t="s">
        <v>239</v>
      </c>
      <c r="B67" s="47"/>
      <c r="C67" s="33" t="s">
        <v>59</v>
      </c>
      <c r="D67" s="9">
        <v>300</v>
      </c>
      <c r="E67" s="9"/>
      <c r="F67" s="9">
        <f t="shared" si="6"/>
        <v>300</v>
      </c>
      <c r="G67" s="9">
        <v>294</v>
      </c>
      <c r="H67" s="9">
        <v>350</v>
      </c>
      <c r="I67" s="12" t="s">
        <v>348</v>
      </c>
      <c r="O67" s="26"/>
    </row>
    <row r="68" spans="1:15" ht="12" customHeight="1" x14ac:dyDescent="0.2">
      <c r="A68" s="47" t="s">
        <v>239</v>
      </c>
      <c r="B68" s="47"/>
      <c r="C68" s="33" t="s">
        <v>207</v>
      </c>
      <c r="D68" s="9">
        <v>100</v>
      </c>
      <c r="E68" s="9"/>
      <c r="F68" s="9">
        <f t="shared" si="6"/>
        <v>100</v>
      </c>
      <c r="G68" s="9">
        <v>66</v>
      </c>
      <c r="H68" s="9">
        <v>100</v>
      </c>
      <c r="I68" s="12" t="s">
        <v>348</v>
      </c>
      <c r="O68" s="26"/>
    </row>
    <row r="69" spans="1:15" ht="12" customHeight="1" x14ac:dyDescent="0.2">
      <c r="A69" s="47" t="s">
        <v>362</v>
      </c>
      <c r="B69" s="47" t="s">
        <v>362</v>
      </c>
      <c r="C69" s="33" t="s">
        <v>660</v>
      </c>
      <c r="D69" s="9">
        <v>0</v>
      </c>
      <c r="E69" s="9"/>
      <c r="F69" s="9">
        <f t="shared" si="6"/>
        <v>0</v>
      </c>
      <c r="G69" s="9">
        <v>3</v>
      </c>
      <c r="H69" s="9">
        <v>0</v>
      </c>
      <c r="I69" s="12" t="s">
        <v>348</v>
      </c>
      <c r="O69" s="26"/>
    </row>
    <row r="70" spans="1:15" ht="12" customHeight="1" x14ac:dyDescent="0.2">
      <c r="A70" s="47" t="s">
        <v>242</v>
      </c>
      <c r="B70" s="47" t="s">
        <v>242</v>
      </c>
      <c r="C70" s="33" t="s">
        <v>661</v>
      </c>
      <c r="D70" s="9">
        <v>0</v>
      </c>
      <c r="E70" s="9"/>
      <c r="F70" s="9">
        <f t="shared" si="6"/>
        <v>0</v>
      </c>
      <c r="G70" s="9">
        <v>34</v>
      </c>
      <c r="H70" s="9">
        <v>50</v>
      </c>
      <c r="I70" s="12" t="s">
        <v>348</v>
      </c>
      <c r="O70" s="26"/>
    </row>
    <row r="71" spans="1:15" ht="12" customHeight="1" x14ac:dyDescent="0.2">
      <c r="A71" s="47" t="s">
        <v>240</v>
      </c>
      <c r="B71" s="47"/>
      <c r="C71" s="33" t="s">
        <v>301</v>
      </c>
      <c r="D71" s="9">
        <v>0</v>
      </c>
      <c r="E71" s="9"/>
      <c r="F71" s="9">
        <f t="shared" si="6"/>
        <v>0</v>
      </c>
      <c r="G71" s="9">
        <v>45</v>
      </c>
      <c r="H71" s="9">
        <v>50</v>
      </c>
      <c r="I71" s="12" t="s">
        <v>348</v>
      </c>
      <c r="O71" s="26"/>
    </row>
    <row r="72" spans="1:15" ht="12" customHeight="1" x14ac:dyDescent="0.2">
      <c r="A72" s="47" t="s">
        <v>240</v>
      </c>
      <c r="B72" s="47" t="s">
        <v>240</v>
      </c>
      <c r="C72" s="33" t="s">
        <v>514</v>
      </c>
      <c r="D72" s="9">
        <v>55</v>
      </c>
      <c r="E72" s="9"/>
      <c r="F72" s="9">
        <f t="shared" si="6"/>
        <v>55</v>
      </c>
      <c r="G72" s="9">
        <v>83</v>
      </c>
      <c r="H72" s="9">
        <v>100</v>
      </c>
      <c r="I72" s="12" t="s">
        <v>348</v>
      </c>
      <c r="O72" s="26"/>
    </row>
    <row r="73" spans="1:15" ht="12" customHeight="1" x14ac:dyDescent="0.2">
      <c r="A73" s="47" t="s">
        <v>240</v>
      </c>
      <c r="B73" s="47"/>
      <c r="C73" s="8" t="s">
        <v>177</v>
      </c>
      <c r="D73" s="9">
        <v>150</v>
      </c>
      <c r="E73" s="9"/>
      <c r="F73" s="9">
        <f t="shared" si="6"/>
        <v>150</v>
      </c>
      <c r="G73" s="9">
        <v>134</v>
      </c>
      <c r="H73" s="9">
        <v>150</v>
      </c>
      <c r="I73" s="12" t="s">
        <v>348</v>
      </c>
      <c r="O73" s="26"/>
    </row>
    <row r="74" spans="1:15" ht="12" customHeight="1" x14ac:dyDescent="0.2">
      <c r="A74" s="47" t="s">
        <v>350</v>
      </c>
      <c r="B74" s="47" t="s">
        <v>350</v>
      </c>
      <c r="C74" s="8" t="s">
        <v>56</v>
      </c>
      <c r="D74" s="9">
        <v>462</v>
      </c>
      <c r="E74" s="9"/>
      <c r="F74" s="9">
        <f t="shared" si="6"/>
        <v>462</v>
      </c>
      <c r="G74" s="9">
        <v>314</v>
      </c>
      <c r="H74" s="9">
        <v>463</v>
      </c>
      <c r="I74" s="12" t="s">
        <v>348</v>
      </c>
      <c r="J74" s="12" t="e">
        <f>SUM(#REF!)</f>
        <v>#REF!</v>
      </c>
      <c r="K74" s="12"/>
      <c r="O74" s="26"/>
    </row>
    <row r="75" spans="1:15" s="3" customFormat="1" ht="12" customHeight="1" x14ac:dyDescent="0.2">
      <c r="A75" s="48"/>
      <c r="B75" s="48"/>
      <c r="C75" s="13" t="s">
        <v>86</v>
      </c>
      <c r="D75" s="14">
        <f>SUM(D43:D74)</f>
        <v>14365</v>
      </c>
      <c r="E75" s="14">
        <f>SUM(E43:E74)</f>
        <v>0</v>
      </c>
      <c r="F75" s="14">
        <f>SUM(F43:F74)</f>
        <v>14365</v>
      </c>
      <c r="G75" s="14">
        <f>SUM(G43:G74)</f>
        <v>12545</v>
      </c>
      <c r="H75" s="14">
        <f>SUM(H43:H74)</f>
        <v>19554</v>
      </c>
      <c r="I75" s="6"/>
      <c r="O75" s="26"/>
    </row>
    <row r="76" spans="1:15" s="3" customFormat="1" ht="12" customHeight="1" x14ac:dyDescent="0.2">
      <c r="A76" s="45"/>
      <c r="B76" s="45"/>
      <c r="D76" s="6"/>
      <c r="E76" s="6"/>
      <c r="F76" s="6"/>
      <c r="G76" s="6"/>
      <c r="H76" s="6"/>
      <c r="I76" s="6"/>
      <c r="O76" s="26"/>
    </row>
    <row r="77" spans="1:15" s="3" customFormat="1" ht="12" customHeight="1" x14ac:dyDescent="0.2">
      <c r="A77" s="45"/>
      <c r="B77" s="45"/>
      <c r="D77" s="6"/>
      <c r="E77" s="6"/>
      <c r="F77" s="6"/>
      <c r="G77" s="6"/>
      <c r="H77" s="6"/>
      <c r="I77" s="6"/>
      <c r="O77" s="26"/>
    </row>
    <row r="78" spans="1:15" s="1" customFormat="1" ht="12" customHeight="1" x14ac:dyDescent="0.2">
      <c r="A78" s="44" t="s">
        <v>250</v>
      </c>
      <c r="B78" s="44"/>
      <c r="D78" s="5"/>
      <c r="E78" s="5"/>
      <c r="F78" s="5"/>
      <c r="G78" s="5"/>
      <c r="H78" s="5"/>
      <c r="I78" s="5"/>
      <c r="L78" s="2"/>
      <c r="O78" s="26"/>
    </row>
    <row r="79" spans="1:15" s="1" customFormat="1" ht="12" customHeight="1" x14ac:dyDescent="0.2">
      <c r="A79" s="44" t="s">
        <v>248</v>
      </c>
      <c r="B79" s="44"/>
      <c r="D79" s="5"/>
      <c r="E79" s="5"/>
      <c r="F79" s="5"/>
      <c r="G79" s="5"/>
      <c r="H79" s="5"/>
      <c r="I79" s="5"/>
      <c r="L79" s="2"/>
      <c r="O79" s="26"/>
    </row>
    <row r="80" spans="1:15" s="3" customFormat="1" ht="12" customHeight="1" x14ac:dyDescent="0.2">
      <c r="A80" s="45" t="s">
        <v>53</v>
      </c>
      <c r="B80" s="45"/>
      <c r="D80" s="6"/>
      <c r="E80" s="6"/>
      <c r="F80" s="6"/>
      <c r="G80" s="6"/>
      <c r="H80" s="6"/>
      <c r="I80" s="6"/>
      <c r="L80" s="2"/>
      <c r="O80" s="26"/>
    </row>
    <row r="81" spans="1:15" ht="12" customHeight="1" x14ac:dyDescent="0.2">
      <c r="A81" s="47" t="s">
        <v>408</v>
      </c>
      <c r="B81" s="47" t="s">
        <v>356</v>
      </c>
      <c r="C81" s="8" t="s">
        <v>84</v>
      </c>
      <c r="D81" s="9">
        <v>270</v>
      </c>
      <c r="E81" s="9"/>
      <c r="F81" s="9">
        <f>SUM(D81:E81)</f>
        <v>270</v>
      </c>
      <c r="G81" s="9">
        <v>172</v>
      </c>
      <c r="H81" s="9">
        <v>270</v>
      </c>
      <c r="I81" s="12" t="s">
        <v>348</v>
      </c>
      <c r="O81" s="26"/>
    </row>
    <row r="82" spans="1:15" s="3" customFormat="1" ht="12" customHeight="1" x14ac:dyDescent="0.2">
      <c r="A82" s="48"/>
      <c r="B82" s="48"/>
      <c r="C82" s="13" t="s">
        <v>86</v>
      </c>
      <c r="D82" s="14">
        <f t="shared" ref="D82" si="7">SUM(D81)</f>
        <v>270</v>
      </c>
      <c r="E82" s="14">
        <f t="shared" ref="E82:F82" si="8">SUM(E81)</f>
        <v>0</v>
      </c>
      <c r="F82" s="14">
        <f t="shared" si="8"/>
        <v>270</v>
      </c>
      <c r="G82" s="14">
        <f t="shared" ref="G82:H82" si="9">SUM(G81)</f>
        <v>172</v>
      </c>
      <c r="H82" s="14">
        <f t="shared" si="9"/>
        <v>270</v>
      </c>
      <c r="I82" s="6"/>
      <c r="O82" s="26"/>
    </row>
    <row r="83" spans="1:15" s="3" customFormat="1" ht="12" customHeight="1" x14ac:dyDescent="0.2">
      <c r="A83" s="45"/>
      <c r="B83" s="45"/>
      <c r="D83" s="6"/>
      <c r="E83" s="6"/>
      <c r="F83" s="6"/>
      <c r="G83" s="6"/>
      <c r="H83" s="6"/>
      <c r="I83" s="6"/>
      <c r="O83" s="26"/>
    </row>
    <row r="84" spans="1:15" s="3" customFormat="1" ht="12" customHeight="1" x14ac:dyDescent="0.2">
      <c r="A84" s="45"/>
      <c r="B84" s="45"/>
      <c r="D84" s="6"/>
      <c r="E84" s="6"/>
      <c r="F84" s="6"/>
      <c r="G84" s="6"/>
      <c r="H84" s="6"/>
      <c r="I84" s="6"/>
      <c r="O84" s="26"/>
    </row>
    <row r="85" spans="1:15" s="3" customFormat="1" ht="12" customHeight="1" x14ac:dyDescent="0.2">
      <c r="A85" s="45"/>
      <c r="B85" s="45"/>
      <c r="D85" s="6"/>
      <c r="E85" s="6"/>
      <c r="F85" s="6"/>
      <c r="G85" s="6"/>
      <c r="H85" s="6"/>
      <c r="I85" s="6"/>
      <c r="O85" s="26"/>
    </row>
    <row r="86" spans="1:15" s="3" customFormat="1" ht="12" customHeight="1" x14ac:dyDescent="0.2">
      <c r="A86" s="45"/>
      <c r="B86" s="45"/>
      <c r="D86" s="6"/>
      <c r="E86" s="6"/>
      <c r="F86" s="6"/>
      <c r="G86" s="6"/>
      <c r="H86" s="6"/>
      <c r="I86" s="6"/>
      <c r="O86" s="26"/>
    </row>
    <row r="87" spans="1:15" s="3" customFormat="1" ht="12" customHeight="1" x14ac:dyDescent="0.2">
      <c r="A87" s="45"/>
      <c r="B87" s="45"/>
      <c r="D87" s="6"/>
      <c r="E87" s="6"/>
      <c r="F87" s="6"/>
      <c r="G87" s="6"/>
      <c r="H87" s="6"/>
      <c r="I87" s="6"/>
      <c r="O87" s="26"/>
    </row>
    <row r="88" spans="1:15" s="3" customFormat="1" ht="12" customHeight="1" x14ac:dyDescent="0.2">
      <c r="A88" s="45"/>
      <c r="B88" s="45"/>
      <c r="D88" s="6"/>
      <c r="E88" s="6"/>
      <c r="F88" s="6"/>
      <c r="G88" s="6"/>
      <c r="H88" s="6"/>
      <c r="I88" s="6"/>
      <c r="O88" s="26"/>
    </row>
    <row r="89" spans="1:15" s="3" customFormat="1" ht="12" customHeight="1" x14ac:dyDescent="0.2">
      <c r="A89" s="45"/>
      <c r="B89" s="45"/>
      <c r="D89" s="6"/>
      <c r="E89" s="6"/>
      <c r="F89" s="6"/>
      <c r="G89" s="6"/>
      <c r="H89" s="6"/>
      <c r="I89" s="6"/>
      <c r="O89" s="26"/>
    </row>
    <row r="90" spans="1:15" s="3" customFormat="1" ht="12" customHeight="1" x14ac:dyDescent="0.2">
      <c r="A90" s="45"/>
      <c r="B90" s="45"/>
      <c r="D90" s="6"/>
      <c r="E90" s="6"/>
      <c r="F90" s="6"/>
      <c r="G90" s="6"/>
      <c r="H90" s="6"/>
      <c r="I90" s="6"/>
      <c r="O90" s="26"/>
    </row>
    <row r="91" spans="1:15" s="3" customFormat="1" ht="12" customHeight="1" x14ac:dyDescent="0.2">
      <c r="A91" s="45"/>
      <c r="B91" s="45"/>
      <c r="D91" s="6"/>
      <c r="E91" s="6"/>
      <c r="F91" s="6"/>
      <c r="G91" s="6"/>
      <c r="H91" s="6"/>
      <c r="I91" s="6"/>
      <c r="O91" s="26"/>
    </row>
    <row r="92" spans="1:15" s="3" customFormat="1" ht="12" customHeight="1" x14ac:dyDescent="0.2">
      <c r="A92" s="45"/>
      <c r="B92" s="45"/>
      <c r="D92" s="6"/>
      <c r="E92" s="6"/>
      <c r="F92" s="6"/>
      <c r="G92" s="6"/>
      <c r="H92" s="6"/>
      <c r="I92" s="6"/>
      <c r="O92" s="26"/>
    </row>
    <row r="93" spans="1:15" s="3" customFormat="1" ht="12" customHeight="1" x14ac:dyDescent="0.2">
      <c r="A93" s="45"/>
      <c r="B93" s="45"/>
      <c r="D93" s="6"/>
      <c r="E93" s="6"/>
      <c r="F93" s="6"/>
      <c r="G93" s="6"/>
      <c r="H93" s="6"/>
      <c r="I93" s="6"/>
      <c r="O93" s="26"/>
    </row>
    <row r="94" spans="1:15" s="3" customFormat="1" ht="12" customHeight="1" x14ac:dyDescent="0.2">
      <c r="A94" s="45"/>
      <c r="B94" s="45"/>
      <c r="D94" s="6"/>
      <c r="E94" s="6"/>
      <c r="F94" s="6"/>
      <c r="G94" s="6"/>
      <c r="H94" s="6"/>
      <c r="I94" s="6"/>
      <c r="O94" s="26"/>
    </row>
    <row r="95" spans="1:15" s="1" customFormat="1" ht="30.75" customHeight="1" x14ac:dyDescent="0.2">
      <c r="A95" s="44"/>
      <c r="B95" s="44"/>
      <c r="D95" s="31" t="s">
        <v>576</v>
      </c>
      <c r="E95" s="31" t="s">
        <v>577</v>
      </c>
      <c r="F95" s="31" t="s">
        <v>578</v>
      </c>
      <c r="G95" s="31" t="s">
        <v>579</v>
      </c>
      <c r="H95" s="31" t="s">
        <v>698</v>
      </c>
      <c r="I95" s="90"/>
      <c r="K95" s="3"/>
      <c r="L95" s="3"/>
      <c r="M95" s="3"/>
      <c r="N95" s="2"/>
    </row>
    <row r="96" spans="1:15" s="34" customFormat="1" x14ac:dyDescent="0.2">
      <c r="A96" s="52"/>
      <c r="B96" s="52"/>
      <c r="D96" s="41"/>
      <c r="E96" s="41"/>
      <c r="F96" s="41"/>
      <c r="G96" s="41"/>
      <c r="H96" s="41"/>
      <c r="I96" s="41"/>
      <c r="L96" s="38"/>
    </row>
    <row r="97" spans="1:15" s="1" customFormat="1" x14ac:dyDescent="0.2">
      <c r="A97" s="44" t="s">
        <v>597</v>
      </c>
      <c r="B97" s="44"/>
      <c r="D97" s="5"/>
      <c r="E97" s="5"/>
      <c r="F97" s="5"/>
      <c r="G97" s="5"/>
      <c r="H97" s="5"/>
      <c r="I97" s="5"/>
      <c r="J97" s="2"/>
      <c r="K97" s="2"/>
      <c r="L97" s="2"/>
      <c r="O97" s="26"/>
    </row>
    <row r="98" spans="1:15" s="60" customFormat="1" ht="12.75" customHeight="1" x14ac:dyDescent="0.2">
      <c r="A98" s="57" t="s">
        <v>248</v>
      </c>
      <c r="B98" s="57"/>
      <c r="C98" s="58"/>
      <c r="D98" s="59"/>
      <c r="E98" s="59"/>
      <c r="F98" s="59"/>
      <c r="G98" s="59"/>
      <c r="H98" s="59"/>
      <c r="I98" s="59"/>
    </row>
    <row r="99" spans="1:15" s="1" customFormat="1" x14ac:dyDescent="0.2">
      <c r="A99" s="45" t="s">
        <v>53</v>
      </c>
      <c r="B99" s="45"/>
      <c r="D99" s="5"/>
      <c r="E99" s="5"/>
      <c r="F99" s="5"/>
      <c r="G99" s="5"/>
      <c r="H99" s="5"/>
      <c r="I99" s="5"/>
      <c r="L99" s="2"/>
      <c r="O99" s="26"/>
    </row>
    <row r="100" spans="1:15" x14ac:dyDescent="0.2">
      <c r="A100" s="47" t="s">
        <v>598</v>
      </c>
      <c r="B100" s="47"/>
      <c r="C100" s="8" t="s">
        <v>87</v>
      </c>
      <c r="D100" s="9">
        <v>0</v>
      </c>
      <c r="E100" s="9">
        <v>537</v>
      </c>
      <c r="F100" s="9">
        <f>SUM(D100:E100)</f>
        <v>537</v>
      </c>
      <c r="G100" s="9">
        <v>699</v>
      </c>
      <c r="H100" s="9">
        <v>0</v>
      </c>
      <c r="I100" s="12" t="s">
        <v>347</v>
      </c>
      <c r="O100" s="26"/>
    </row>
    <row r="101" spans="1:15" x14ac:dyDescent="0.2">
      <c r="A101" s="47" t="s">
        <v>350</v>
      </c>
      <c r="B101" s="47" t="s">
        <v>350</v>
      </c>
      <c r="C101" s="8" t="s">
        <v>90</v>
      </c>
      <c r="D101" s="9">
        <v>0</v>
      </c>
      <c r="E101" s="9">
        <v>27</v>
      </c>
      <c r="F101" s="9">
        <f>SUM(D101:E101)</f>
        <v>27</v>
      </c>
      <c r="G101" s="9">
        <v>69</v>
      </c>
      <c r="H101" s="9">
        <v>0</v>
      </c>
      <c r="I101" s="12" t="s">
        <v>347</v>
      </c>
      <c r="O101" s="26"/>
    </row>
    <row r="102" spans="1:15" s="3" customFormat="1" x14ac:dyDescent="0.2">
      <c r="A102" s="48"/>
      <c r="B102" s="48"/>
      <c r="C102" s="13" t="s">
        <v>86</v>
      </c>
      <c r="D102" s="14">
        <f>SUM(D100:D101)</f>
        <v>0</v>
      </c>
      <c r="E102" s="14">
        <f>SUM(E100:E101)</f>
        <v>564</v>
      </c>
      <c r="F102" s="14">
        <f>SUM(F100:F101)</f>
        <v>564</v>
      </c>
      <c r="G102" s="14">
        <f>SUM(G100:G101)</f>
        <v>768</v>
      </c>
      <c r="H102" s="14">
        <f>SUM(H100:H101)</f>
        <v>0</v>
      </c>
      <c r="I102" s="6"/>
      <c r="O102" s="26"/>
    </row>
    <row r="103" spans="1:15" s="3" customFormat="1" x14ac:dyDescent="0.2">
      <c r="A103" s="55"/>
      <c r="B103" s="55"/>
      <c r="C103" s="18"/>
      <c r="D103" s="19"/>
      <c r="E103" s="19"/>
      <c r="F103" s="19"/>
      <c r="G103" s="19"/>
      <c r="H103" s="19"/>
      <c r="I103" s="19"/>
      <c r="O103" s="26"/>
    </row>
    <row r="104" spans="1:15" s="3" customFormat="1" x14ac:dyDescent="0.2">
      <c r="A104" s="55"/>
      <c r="B104" s="55"/>
      <c r="C104" s="18"/>
      <c r="D104" s="19"/>
      <c r="E104" s="19"/>
      <c r="F104" s="19"/>
      <c r="G104" s="19"/>
      <c r="H104" s="19"/>
      <c r="I104" s="19"/>
      <c r="O104" s="26"/>
    </row>
    <row r="105" spans="1:15" s="1" customFormat="1" x14ac:dyDescent="0.2">
      <c r="A105" s="44" t="s">
        <v>597</v>
      </c>
      <c r="B105" s="44"/>
      <c r="D105" s="5"/>
      <c r="E105" s="5"/>
      <c r="F105" s="5"/>
      <c r="G105" s="5"/>
      <c r="H105" s="5"/>
      <c r="I105" s="5"/>
      <c r="J105" s="2"/>
      <c r="K105" s="2"/>
      <c r="L105" s="2"/>
      <c r="O105" s="26"/>
    </row>
    <row r="106" spans="1:15" s="60" customFormat="1" ht="12.75" customHeight="1" x14ac:dyDescent="0.2">
      <c r="A106" s="57" t="s">
        <v>248</v>
      </c>
      <c r="B106" s="57"/>
      <c r="C106" s="58"/>
      <c r="D106" s="59"/>
      <c r="E106" s="59"/>
      <c r="F106" s="59"/>
      <c r="G106" s="59"/>
      <c r="H106" s="59"/>
      <c r="I106" s="59"/>
    </row>
    <row r="107" spans="1:15" s="1" customFormat="1" x14ac:dyDescent="0.2">
      <c r="A107" s="45" t="s">
        <v>51</v>
      </c>
      <c r="B107" s="45"/>
      <c r="D107" s="5"/>
      <c r="E107" s="5"/>
      <c r="F107" s="5"/>
      <c r="G107" s="5"/>
      <c r="H107" s="5"/>
      <c r="I107" s="5"/>
      <c r="L107" s="2"/>
      <c r="O107" s="26"/>
    </row>
    <row r="108" spans="1:15" ht="12" customHeight="1" x14ac:dyDescent="0.2">
      <c r="A108" s="46" t="s">
        <v>599</v>
      </c>
      <c r="B108" s="46"/>
      <c r="C108" s="8" t="s">
        <v>600</v>
      </c>
      <c r="D108" s="9">
        <v>0</v>
      </c>
      <c r="E108" s="9"/>
      <c r="F108" s="9">
        <f>SUM(D108:E108)</f>
        <v>0</v>
      </c>
      <c r="G108" s="9">
        <v>109</v>
      </c>
      <c r="H108" s="9">
        <v>0</v>
      </c>
      <c r="I108" s="12" t="s">
        <v>347</v>
      </c>
      <c r="O108" s="26"/>
    </row>
    <row r="109" spans="1:15" ht="12" customHeight="1" x14ac:dyDescent="0.2">
      <c r="A109" s="46" t="s">
        <v>601</v>
      </c>
      <c r="B109" s="46"/>
      <c r="C109" s="8" t="s">
        <v>90</v>
      </c>
      <c r="D109" s="9">
        <v>0</v>
      </c>
      <c r="E109" s="9"/>
      <c r="F109" s="9">
        <f>SUM(D109:E109)</f>
        <v>0</v>
      </c>
      <c r="G109" s="9">
        <v>30</v>
      </c>
      <c r="H109" s="9">
        <v>0</v>
      </c>
      <c r="O109" s="26"/>
    </row>
    <row r="110" spans="1:15" s="3" customFormat="1" x14ac:dyDescent="0.2">
      <c r="A110" s="48"/>
      <c r="B110" s="48"/>
      <c r="C110" s="13" t="s">
        <v>63</v>
      </c>
      <c r="D110" s="14">
        <f t="shared" ref="D110:F110" si="10">SUM(D108:D109)</f>
        <v>0</v>
      </c>
      <c r="E110" s="14">
        <f t="shared" si="10"/>
        <v>0</v>
      </c>
      <c r="F110" s="14">
        <f t="shared" si="10"/>
        <v>0</v>
      </c>
      <c r="G110" s="14">
        <f>SUM(G108:G109)</f>
        <v>139</v>
      </c>
      <c r="H110" s="14">
        <f>SUM(H108:H109)</f>
        <v>0</v>
      </c>
      <c r="I110" s="6"/>
      <c r="O110" s="26"/>
    </row>
    <row r="111" spans="1:15" s="34" customFormat="1" x14ac:dyDescent="0.2">
      <c r="A111" s="52"/>
      <c r="B111" s="52"/>
      <c r="D111" s="41"/>
      <c r="E111" s="41"/>
      <c r="F111" s="41"/>
      <c r="G111" s="41"/>
      <c r="H111" s="41"/>
      <c r="I111" s="41"/>
      <c r="L111" s="38"/>
    </row>
    <row r="112" spans="1:15" s="3" customFormat="1" ht="12" customHeight="1" x14ac:dyDescent="0.2">
      <c r="A112" s="45"/>
      <c r="B112" s="45"/>
      <c r="D112" s="6"/>
      <c r="E112" s="6"/>
      <c r="F112" s="6"/>
      <c r="G112" s="6"/>
      <c r="H112" s="6"/>
      <c r="I112" s="6"/>
      <c r="O112" s="26"/>
    </row>
    <row r="113" spans="1:15" s="3" customFormat="1" ht="12" customHeight="1" x14ac:dyDescent="0.2">
      <c r="A113" s="44" t="s">
        <v>562</v>
      </c>
      <c r="B113" s="44"/>
      <c r="C113" s="1"/>
      <c r="D113" s="5"/>
      <c r="E113" s="5"/>
      <c r="F113" s="5"/>
      <c r="G113" s="5"/>
      <c r="H113" s="5"/>
      <c r="I113" s="5"/>
      <c r="O113" s="26"/>
    </row>
    <row r="114" spans="1:15" s="3" customFormat="1" ht="12" customHeight="1" x14ac:dyDescent="0.2">
      <c r="A114" s="44" t="s">
        <v>248</v>
      </c>
      <c r="B114" s="44"/>
      <c r="C114" s="1"/>
      <c r="D114" s="5"/>
      <c r="E114" s="5"/>
      <c r="F114" s="5"/>
      <c r="G114" s="5"/>
      <c r="H114" s="5"/>
      <c r="I114" s="5"/>
      <c r="O114" s="26"/>
    </row>
    <row r="115" spans="1:15" s="3" customFormat="1" ht="12" customHeight="1" x14ac:dyDescent="0.2">
      <c r="A115" s="45" t="s">
        <v>53</v>
      </c>
      <c r="B115" s="45"/>
      <c r="D115" s="6"/>
      <c r="E115" s="6"/>
      <c r="F115" s="6"/>
      <c r="G115" s="6"/>
      <c r="H115" s="6"/>
      <c r="I115" s="6"/>
      <c r="O115" s="26"/>
    </row>
    <row r="116" spans="1:15" s="3" customFormat="1" ht="12" customHeight="1" x14ac:dyDescent="0.2">
      <c r="A116" s="50" t="s">
        <v>554</v>
      </c>
      <c r="B116" s="50" t="s">
        <v>354</v>
      </c>
      <c r="C116" s="43" t="s">
        <v>555</v>
      </c>
      <c r="D116" s="9">
        <v>1090</v>
      </c>
      <c r="E116" s="9"/>
      <c r="F116" s="9">
        <f>SUM(D116:E116)</f>
        <v>1090</v>
      </c>
      <c r="G116" s="9"/>
      <c r="H116" s="9">
        <v>1267</v>
      </c>
      <c r="I116" s="12" t="s">
        <v>348</v>
      </c>
      <c r="O116" s="26"/>
    </row>
    <row r="117" spans="1:15" s="3" customFormat="1" ht="12" customHeight="1" x14ac:dyDescent="0.2">
      <c r="A117" s="50" t="s">
        <v>556</v>
      </c>
      <c r="B117" s="50" t="s">
        <v>234</v>
      </c>
      <c r="C117" s="43" t="s">
        <v>557</v>
      </c>
      <c r="D117" s="9">
        <v>158</v>
      </c>
      <c r="E117" s="9"/>
      <c r="F117" s="9">
        <f t="shared" ref="F117:F121" si="11">SUM(D117:E117)</f>
        <v>158</v>
      </c>
      <c r="G117" s="9"/>
      <c r="H117" s="9">
        <v>165</v>
      </c>
      <c r="I117" s="12" t="s">
        <v>348</v>
      </c>
      <c r="O117" s="26"/>
    </row>
    <row r="118" spans="1:15" s="3" customFormat="1" ht="12" customHeight="1" x14ac:dyDescent="0.2">
      <c r="A118" s="47" t="s">
        <v>558</v>
      </c>
      <c r="B118" s="47"/>
      <c r="C118" s="8" t="s">
        <v>559</v>
      </c>
      <c r="D118" s="9">
        <v>28</v>
      </c>
      <c r="E118" s="9"/>
      <c r="F118" s="9">
        <f t="shared" si="11"/>
        <v>28</v>
      </c>
      <c r="G118" s="9"/>
      <c r="H118" s="9">
        <v>31</v>
      </c>
      <c r="I118" s="12" t="s">
        <v>348</v>
      </c>
      <c r="O118" s="26"/>
    </row>
    <row r="119" spans="1:15" s="3" customFormat="1" ht="12" customHeight="1" x14ac:dyDescent="0.2">
      <c r="A119" s="47" t="s">
        <v>359</v>
      </c>
      <c r="B119" s="47" t="s">
        <v>359</v>
      </c>
      <c r="C119" s="8" t="s">
        <v>16</v>
      </c>
      <c r="D119" s="9">
        <v>44</v>
      </c>
      <c r="E119" s="9"/>
      <c r="F119" s="9">
        <f t="shared" si="11"/>
        <v>44</v>
      </c>
      <c r="G119" s="9"/>
      <c r="H119" s="9">
        <v>146</v>
      </c>
      <c r="I119" s="12" t="s">
        <v>348</v>
      </c>
      <c r="O119" s="26"/>
    </row>
    <row r="120" spans="1:15" s="3" customFormat="1" ht="12" customHeight="1" x14ac:dyDescent="0.2">
      <c r="A120" s="47" t="s">
        <v>350</v>
      </c>
      <c r="B120" s="47" t="s">
        <v>350</v>
      </c>
      <c r="C120" s="8" t="s">
        <v>560</v>
      </c>
      <c r="D120" s="9">
        <v>9</v>
      </c>
      <c r="E120" s="9"/>
      <c r="F120" s="9">
        <f t="shared" si="11"/>
        <v>9</v>
      </c>
      <c r="G120" s="9"/>
      <c r="H120" s="9">
        <v>39</v>
      </c>
      <c r="I120" s="12" t="s">
        <v>348</v>
      </c>
      <c r="O120" s="26"/>
    </row>
    <row r="121" spans="1:15" s="3" customFormat="1" ht="12" customHeight="1" x14ac:dyDescent="0.2">
      <c r="A121" s="47" t="s">
        <v>240</v>
      </c>
      <c r="B121" s="47" t="s">
        <v>240</v>
      </c>
      <c r="C121" s="8" t="s">
        <v>561</v>
      </c>
      <c r="D121" s="9">
        <v>150</v>
      </c>
      <c r="E121" s="9"/>
      <c r="F121" s="9">
        <f t="shared" si="11"/>
        <v>150</v>
      </c>
      <c r="G121" s="9"/>
      <c r="H121" s="9">
        <v>238</v>
      </c>
      <c r="I121" s="12" t="s">
        <v>348</v>
      </c>
      <c r="O121" s="26"/>
    </row>
    <row r="122" spans="1:15" s="3" customFormat="1" ht="12" customHeight="1" x14ac:dyDescent="0.2">
      <c r="A122" s="48"/>
      <c r="B122" s="48"/>
      <c r="C122" s="13" t="s">
        <v>86</v>
      </c>
      <c r="D122" s="14">
        <f>SUM(D116:D121)</f>
        <v>1479</v>
      </c>
      <c r="E122" s="14">
        <f>SUM(E116:E121)</f>
        <v>0</v>
      </c>
      <c r="F122" s="14">
        <f>SUM(F116:F121)</f>
        <v>1479</v>
      </c>
      <c r="G122" s="14">
        <f>SUM(G116:G121)</f>
        <v>0</v>
      </c>
      <c r="H122" s="14">
        <f>SUM(H116:H121)</f>
        <v>1886</v>
      </c>
      <c r="I122" s="6"/>
      <c r="O122" s="26"/>
    </row>
    <row r="123" spans="1:15" s="3" customFormat="1" ht="12" customHeight="1" x14ac:dyDescent="0.2">
      <c r="A123" s="45"/>
      <c r="B123" s="45"/>
      <c r="D123" s="6"/>
      <c r="E123" s="6"/>
      <c r="F123" s="6"/>
      <c r="G123" s="6"/>
      <c r="H123" s="6"/>
      <c r="I123" s="6"/>
      <c r="O123" s="26"/>
    </row>
    <row r="124" spans="1:15" s="3" customFormat="1" ht="12" customHeight="1" x14ac:dyDescent="0.2">
      <c r="A124" s="45"/>
      <c r="B124" s="45"/>
      <c r="D124" s="6"/>
      <c r="E124" s="6"/>
      <c r="F124" s="6"/>
      <c r="G124" s="6"/>
      <c r="H124" s="6"/>
      <c r="I124" s="6"/>
      <c r="O124" s="26"/>
    </row>
    <row r="125" spans="1:15" s="1" customFormat="1" ht="12" customHeight="1" x14ac:dyDescent="0.2">
      <c r="A125" s="44" t="s">
        <v>507</v>
      </c>
      <c r="B125" s="44"/>
      <c r="D125" s="5"/>
      <c r="E125" s="5"/>
      <c r="F125" s="5"/>
      <c r="G125" s="5"/>
      <c r="H125" s="5"/>
      <c r="I125" s="5"/>
      <c r="L125" s="2"/>
      <c r="O125" s="26"/>
    </row>
    <row r="126" spans="1:15" s="1" customFormat="1" ht="12" customHeight="1" x14ac:dyDescent="0.2">
      <c r="A126" s="44" t="s">
        <v>248</v>
      </c>
      <c r="B126" s="44"/>
      <c r="D126" s="5"/>
      <c r="E126" s="5"/>
      <c r="F126" s="5"/>
      <c r="G126" s="5"/>
      <c r="H126" s="5"/>
      <c r="I126" s="5"/>
      <c r="L126" s="2"/>
      <c r="O126" s="26"/>
    </row>
    <row r="127" spans="1:15" s="3" customFormat="1" ht="12" customHeight="1" x14ac:dyDescent="0.2">
      <c r="A127" s="45" t="s">
        <v>51</v>
      </c>
      <c r="B127" s="45"/>
      <c r="D127" s="6"/>
      <c r="E127" s="6"/>
      <c r="F127" s="6"/>
      <c r="G127" s="6"/>
      <c r="H127" s="6"/>
      <c r="I127" s="6"/>
      <c r="L127" s="2"/>
      <c r="O127" s="26"/>
    </row>
    <row r="128" spans="1:15" s="3" customFormat="1" ht="12" customHeight="1" x14ac:dyDescent="0.2">
      <c r="A128" s="50" t="s">
        <v>409</v>
      </c>
      <c r="B128" s="50" t="s">
        <v>357</v>
      </c>
      <c r="C128" s="43" t="s">
        <v>322</v>
      </c>
      <c r="D128" s="9">
        <v>4509</v>
      </c>
      <c r="E128" s="9"/>
      <c r="F128" s="9">
        <f>SUM(D128:E128)</f>
        <v>4509</v>
      </c>
      <c r="G128" s="9">
        <v>4509</v>
      </c>
      <c r="H128" s="9">
        <v>2276</v>
      </c>
      <c r="I128" s="12" t="s">
        <v>348</v>
      </c>
      <c r="J128" s="2"/>
      <c r="L128" s="2"/>
      <c r="O128" s="26"/>
    </row>
    <row r="129" spans="1:15" s="3" customFormat="1" ht="12" customHeight="1" x14ac:dyDescent="0.2">
      <c r="A129" s="48"/>
      <c r="B129" s="48"/>
      <c r="C129" s="13" t="s">
        <v>63</v>
      </c>
      <c r="D129" s="14">
        <f>SUM(D128:D128)</f>
        <v>4509</v>
      </c>
      <c r="E129" s="14">
        <f>SUM(E128:E128)</f>
        <v>0</v>
      </c>
      <c r="F129" s="14">
        <f>SUM(F128:F128)</f>
        <v>4509</v>
      </c>
      <c r="G129" s="14">
        <f>SUM(G128:G128)</f>
        <v>4509</v>
      </c>
      <c r="H129" s="14">
        <f>SUM(H128:H128)</f>
        <v>2276</v>
      </c>
      <c r="I129" s="6"/>
      <c r="O129" s="26"/>
    </row>
    <row r="130" spans="1:15" s="3" customFormat="1" ht="12" customHeight="1" x14ac:dyDescent="0.2">
      <c r="A130" s="45"/>
      <c r="B130" s="45"/>
      <c r="D130" s="6"/>
      <c r="E130" s="6"/>
      <c r="F130" s="6"/>
      <c r="G130" s="6"/>
      <c r="H130" s="6"/>
      <c r="I130" s="6"/>
      <c r="O130" s="26"/>
    </row>
    <row r="132" spans="1:15" s="1" customFormat="1" ht="12" customHeight="1" x14ac:dyDescent="0.2">
      <c r="A132" s="44" t="s">
        <v>507</v>
      </c>
      <c r="B132" s="44"/>
      <c r="D132" s="5"/>
      <c r="E132" s="5"/>
      <c r="F132" s="5"/>
      <c r="G132" s="5"/>
      <c r="H132" s="5"/>
      <c r="I132" s="5"/>
      <c r="L132" s="2"/>
      <c r="O132" s="26"/>
    </row>
    <row r="133" spans="1:15" s="1" customFormat="1" ht="12" customHeight="1" x14ac:dyDescent="0.2">
      <c r="A133" s="44" t="s">
        <v>248</v>
      </c>
      <c r="B133" s="44"/>
      <c r="D133" s="5"/>
      <c r="E133" s="5"/>
      <c r="F133" s="5"/>
      <c r="G133" s="5"/>
      <c r="H133" s="5"/>
      <c r="I133" s="5"/>
      <c r="L133" s="2"/>
      <c r="O133" s="26"/>
    </row>
    <row r="134" spans="1:15" s="3" customFormat="1" ht="12" customHeight="1" x14ac:dyDescent="0.2">
      <c r="A134" s="45" t="s">
        <v>53</v>
      </c>
      <c r="B134" s="45"/>
      <c r="D134" s="6"/>
      <c r="E134" s="6"/>
      <c r="F134" s="6"/>
      <c r="G134" s="6"/>
      <c r="H134" s="6"/>
      <c r="I134" s="6"/>
      <c r="L134" s="2"/>
      <c r="O134" s="26"/>
    </row>
    <row r="135" spans="1:15" s="3" customFormat="1" ht="12" customHeight="1" x14ac:dyDescent="0.2">
      <c r="A135" s="50" t="s">
        <v>410</v>
      </c>
      <c r="B135" s="50" t="s">
        <v>358</v>
      </c>
      <c r="C135" s="43" t="s">
        <v>184</v>
      </c>
      <c r="D135" s="9">
        <v>21202</v>
      </c>
      <c r="E135" s="9">
        <v>347</v>
      </c>
      <c r="F135" s="9">
        <f>SUM(D135:E135)</f>
        <v>21549</v>
      </c>
      <c r="G135" s="9">
        <v>21549</v>
      </c>
      <c r="H135" s="9">
        <v>23832</v>
      </c>
      <c r="I135" s="12" t="s">
        <v>348</v>
      </c>
      <c r="J135" s="2"/>
      <c r="L135" s="2"/>
      <c r="O135" s="26"/>
    </row>
    <row r="136" spans="1:15" s="3" customFormat="1" ht="12" customHeight="1" x14ac:dyDescent="0.2">
      <c r="A136" s="50" t="s">
        <v>410</v>
      </c>
      <c r="B136" s="50"/>
      <c r="C136" s="43" t="s">
        <v>185</v>
      </c>
      <c r="D136" s="9">
        <v>2022</v>
      </c>
      <c r="E136" s="9"/>
      <c r="F136" s="9">
        <f t="shared" ref="F136:F140" si="12">SUM(D136:E136)</f>
        <v>2022</v>
      </c>
      <c r="G136" s="9"/>
      <c r="H136" s="9">
        <v>0</v>
      </c>
      <c r="I136" s="12" t="s">
        <v>348</v>
      </c>
      <c r="L136" s="2"/>
      <c r="O136" s="26"/>
    </row>
    <row r="137" spans="1:15" ht="12" customHeight="1" x14ac:dyDescent="0.2">
      <c r="A137" s="47" t="s">
        <v>411</v>
      </c>
      <c r="B137" s="47"/>
      <c r="C137" s="8" t="s">
        <v>174</v>
      </c>
      <c r="D137" s="9">
        <v>12</v>
      </c>
      <c r="E137" s="9"/>
      <c r="F137" s="9">
        <f t="shared" si="12"/>
        <v>12</v>
      </c>
      <c r="G137" s="9">
        <v>12</v>
      </c>
      <c r="H137" s="9">
        <v>12</v>
      </c>
      <c r="I137" s="12" t="s">
        <v>348</v>
      </c>
      <c r="J137" s="10" t="s">
        <v>699</v>
      </c>
      <c r="O137" s="26"/>
    </row>
    <row r="138" spans="1:15" ht="12" customHeight="1" x14ac:dyDescent="0.2">
      <c r="A138" s="47" t="s">
        <v>411</v>
      </c>
      <c r="B138" s="47"/>
      <c r="C138" s="8" t="s">
        <v>227</v>
      </c>
      <c r="D138" s="9">
        <v>240</v>
      </c>
      <c r="E138" s="9"/>
      <c r="F138" s="9">
        <f t="shared" si="12"/>
        <v>240</v>
      </c>
      <c r="G138" s="9">
        <v>240</v>
      </c>
      <c r="H138" s="9">
        <v>1440</v>
      </c>
      <c r="I138" s="12" t="s">
        <v>348</v>
      </c>
      <c r="J138" s="10" t="s">
        <v>701</v>
      </c>
      <c r="O138" s="26"/>
    </row>
    <row r="139" spans="1:15" ht="12" customHeight="1" x14ac:dyDescent="0.2">
      <c r="A139" s="47" t="s">
        <v>411</v>
      </c>
      <c r="B139" s="47"/>
      <c r="C139" s="8" t="s">
        <v>323</v>
      </c>
      <c r="D139" s="9">
        <v>293</v>
      </c>
      <c r="E139" s="9"/>
      <c r="F139" s="9">
        <f t="shared" si="12"/>
        <v>293</v>
      </c>
      <c r="G139" s="9">
        <v>293</v>
      </c>
      <c r="H139" s="9">
        <v>335</v>
      </c>
      <c r="I139" s="12" t="s">
        <v>348</v>
      </c>
      <c r="J139" s="10" t="s">
        <v>700</v>
      </c>
      <c r="O139" s="26"/>
    </row>
    <row r="140" spans="1:15" ht="12" customHeight="1" x14ac:dyDescent="0.2">
      <c r="A140" s="47" t="s">
        <v>411</v>
      </c>
      <c r="B140" s="47"/>
      <c r="C140" s="8" t="s">
        <v>151</v>
      </c>
      <c r="D140" s="9">
        <v>19</v>
      </c>
      <c r="E140" s="9"/>
      <c r="F140" s="9">
        <f t="shared" si="12"/>
        <v>19</v>
      </c>
      <c r="G140" s="9">
        <v>19</v>
      </c>
      <c r="H140" s="9">
        <v>19</v>
      </c>
      <c r="I140" s="12" t="s">
        <v>348</v>
      </c>
      <c r="J140" s="137">
        <v>18529</v>
      </c>
      <c r="O140" s="26"/>
    </row>
    <row r="141" spans="1:15" s="3" customFormat="1" ht="12" customHeight="1" x14ac:dyDescent="0.2">
      <c r="A141" s="48"/>
      <c r="B141" s="48"/>
      <c r="C141" s="13" t="s">
        <v>86</v>
      </c>
      <c r="D141" s="14">
        <f>SUM(D135:D140)</f>
        <v>23788</v>
      </c>
      <c r="E141" s="14">
        <f>SUM(E135:E140)</f>
        <v>347</v>
      </c>
      <c r="F141" s="14">
        <f>SUM(F135:F140)</f>
        <v>24135</v>
      </c>
      <c r="G141" s="14">
        <f>SUM(G135:G140)</f>
        <v>22113</v>
      </c>
      <c r="H141" s="14">
        <f>SUM(H135:H140)</f>
        <v>25638</v>
      </c>
      <c r="I141" s="6"/>
      <c r="O141" s="26"/>
    </row>
    <row r="142" spans="1:15" s="3" customFormat="1" ht="12" customHeight="1" x14ac:dyDescent="0.2">
      <c r="A142" s="45"/>
      <c r="B142" s="45"/>
      <c r="D142" s="6"/>
      <c r="E142" s="6"/>
      <c r="F142" s="6"/>
      <c r="G142" s="6"/>
      <c r="H142" s="6"/>
      <c r="I142" s="6"/>
      <c r="O142" s="26"/>
    </row>
    <row r="143" spans="1:15" s="1" customFormat="1" ht="12" customHeight="1" x14ac:dyDescent="0.2">
      <c r="A143" s="44"/>
      <c r="B143" s="44"/>
      <c r="D143" s="5"/>
      <c r="E143" s="5"/>
      <c r="F143" s="5"/>
      <c r="G143" s="5"/>
      <c r="H143" s="5"/>
      <c r="I143" s="5"/>
      <c r="L143" s="2"/>
      <c r="O143" s="26"/>
    </row>
    <row r="144" spans="1:15" s="1" customFormat="1" ht="12" customHeight="1" x14ac:dyDescent="0.2">
      <c r="A144" s="44" t="s">
        <v>251</v>
      </c>
      <c r="B144" s="44"/>
      <c r="D144" s="5"/>
      <c r="E144" s="5"/>
      <c r="F144" s="5"/>
      <c r="G144" s="5"/>
      <c r="H144" s="5"/>
      <c r="I144" s="5"/>
      <c r="L144" s="2"/>
      <c r="O144" s="26"/>
    </row>
    <row r="145" spans="1:15" s="1" customFormat="1" ht="12" customHeight="1" x14ac:dyDescent="0.2">
      <c r="A145" s="44" t="s">
        <v>248</v>
      </c>
      <c r="B145" s="44"/>
      <c r="D145" s="5"/>
      <c r="E145" s="5"/>
      <c r="F145" s="5"/>
      <c r="G145" s="5"/>
      <c r="H145" s="5"/>
      <c r="I145" s="5"/>
      <c r="L145" s="2"/>
      <c r="O145" s="26"/>
    </row>
    <row r="146" spans="1:15" s="3" customFormat="1" ht="12" customHeight="1" x14ac:dyDescent="0.2">
      <c r="A146" s="45" t="s">
        <v>53</v>
      </c>
      <c r="B146" s="45"/>
      <c r="D146" s="6"/>
      <c r="E146" s="6"/>
      <c r="F146" s="6"/>
      <c r="G146" s="6"/>
      <c r="H146" s="6"/>
      <c r="I146" s="6"/>
      <c r="L146" s="2"/>
      <c r="O146" s="26"/>
    </row>
    <row r="147" spans="1:15" ht="12" customHeight="1" x14ac:dyDescent="0.2">
      <c r="A147" s="47" t="s">
        <v>359</v>
      </c>
      <c r="B147" s="47" t="s">
        <v>359</v>
      </c>
      <c r="C147" s="8" t="s">
        <v>217</v>
      </c>
      <c r="D147" s="9">
        <v>30</v>
      </c>
      <c r="E147" s="9"/>
      <c r="F147" s="9">
        <f>SUM(D147:E147)</f>
        <v>30</v>
      </c>
      <c r="G147" s="9">
        <v>21</v>
      </c>
      <c r="H147" s="9">
        <v>30</v>
      </c>
      <c r="I147" s="12" t="s">
        <v>346</v>
      </c>
      <c r="O147" s="26"/>
    </row>
    <row r="148" spans="1:15" ht="12" customHeight="1" x14ac:dyDescent="0.2">
      <c r="A148" s="47" t="s">
        <v>359</v>
      </c>
      <c r="B148" s="47"/>
      <c r="C148" s="8" t="s">
        <v>218</v>
      </c>
      <c r="D148" s="9">
        <v>120</v>
      </c>
      <c r="E148" s="9"/>
      <c r="F148" s="9">
        <f t="shared" ref="F148:F151" si="13">SUM(D148:E148)</f>
        <v>120</v>
      </c>
      <c r="G148" s="9"/>
      <c r="H148" s="9">
        <v>120</v>
      </c>
      <c r="I148" s="12" t="s">
        <v>346</v>
      </c>
      <c r="O148" s="26"/>
    </row>
    <row r="149" spans="1:15" ht="12" customHeight="1" x14ac:dyDescent="0.2">
      <c r="A149" s="47" t="s">
        <v>359</v>
      </c>
      <c r="B149" s="47"/>
      <c r="C149" s="94" t="s">
        <v>379</v>
      </c>
      <c r="D149" s="9">
        <v>50</v>
      </c>
      <c r="E149" s="9"/>
      <c r="F149" s="9">
        <f t="shared" si="13"/>
        <v>50</v>
      </c>
      <c r="G149" s="9"/>
      <c r="H149" s="9">
        <v>50</v>
      </c>
      <c r="I149" s="12" t="s">
        <v>346</v>
      </c>
      <c r="O149" s="26"/>
    </row>
    <row r="150" spans="1:15" ht="12" customHeight="1" x14ac:dyDescent="0.2">
      <c r="A150" s="47" t="s">
        <v>355</v>
      </c>
      <c r="B150" s="47" t="s">
        <v>355</v>
      </c>
      <c r="C150" s="8" t="s">
        <v>221</v>
      </c>
      <c r="D150" s="9">
        <v>50</v>
      </c>
      <c r="E150" s="9"/>
      <c r="F150" s="9">
        <f t="shared" si="13"/>
        <v>50</v>
      </c>
      <c r="G150" s="9">
        <v>39</v>
      </c>
      <c r="H150" s="9">
        <v>50</v>
      </c>
      <c r="I150" s="12" t="s">
        <v>346</v>
      </c>
      <c r="O150" s="26"/>
    </row>
    <row r="151" spans="1:15" ht="12" customHeight="1" x14ac:dyDescent="0.2">
      <c r="A151" s="47" t="s">
        <v>350</v>
      </c>
      <c r="B151" s="47" t="s">
        <v>350</v>
      </c>
      <c r="C151" s="8" t="s">
        <v>90</v>
      </c>
      <c r="D151" s="9">
        <v>68</v>
      </c>
      <c r="E151" s="9"/>
      <c r="F151" s="9">
        <f t="shared" si="13"/>
        <v>68</v>
      </c>
      <c r="G151" s="9">
        <v>6</v>
      </c>
      <c r="H151" s="9">
        <v>68</v>
      </c>
      <c r="I151" s="12" t="s">
        <v>346</v>
      </c>
      <c r="J151" s="12"/>
      <c r="O151" s="26"/>
    </row>
    <row r="152" spans="1:15" s="3" customFormat="1" ht="12" customHeight="1" x14ac:dyDescent="0.2">
      <c r="A152" s="48"/>
      <c r="B152" s="48"/>
      <c r="C152" s="13" t="s">
        <v>86</v>
      </c>
      <c r="D152" s="14">
        <f t="shared" ref="D152" si="14">SUM(D147:D151)</f>
        <v>318</v>
      </c>
      <c r="E152" s="14">
        <f t="shared" ref="E152:F152" si="15">SUM(E147:E151)</f>
        <v>0</v>
      </c>
      <c r="F152" s="14">
        <f t="shared" si="15"/>
        <v>318</v>
      </c>
      <c r="G152" s="14">
        <f t="shared" ref="G152:H152" si="16">SUM(G147:G151)</f>
        <v>66</v>
      </c>
      <c r="H152" s="14">
        <f t="shared" si="16"/>
        <v>318</v>
      </c>
      <c r="I152" s="6"/>
      <c r="O152" s="26"/>
    </row>
    <row r="153" spans="1:15" s="3" customFormat="1" ht="12" customHeight="1" x14ac:dyDescent="0.2">
      <c r="A153" s="45"/>
      <c r="B153" s="45"/>
      <c r="D153" s="6"/>
      <c r="E153" s="6"/>
      <c r="F153" s="6"/>
      <c r="G153" s="6"/>
      <c r="H153" s="6"/>
      <c r="I153" s="6"/>
      <c r="O153" s="26"/>
    </row>
    <row r="154" spans="1:15" s="3" customFormat="1" ht="12" customHeight="1" x14ac:dyDescent="0.2">
      <c r="A154" s="45"/>
      <c r="B154" s="45"/>
      <c r="D154" s="6"/>
      <c r="E154" s="6"/>
      <c r="F154" s="6"/>
      <c r="G154" s="6"/>
      <c r="H154" s="6"/>
      <c r="I154" s="6"/>
      <c r="O154" s="26"/>
    </row>
    <row r="155" spans="1:15" s="1" customFormat="1" ht="12" customHeight="1" x14ac:dyDescent="0.2">
      <c r="A155" s="44" t="s">
        <v>434</v>
      </c>
      <c r="B155" s="44"/>
      <c r="D155" s="5"/>
      <c r="E155" s="5"/>
      <c r="F155" s="5"/>
      <c r="G155" s="5"/>
      <c r="H155" s="5"/>
      <c r="I155" s="5"/>
    </row>
    <row r="156" spans="1:15" s="1" customFormat="1" ht="12" customHeight="1" x14ac:dyDescent="0.2">
      <c r="A156" s="44" t="s">
        <v>248</v>
      </c>
      <c r="B156" s="44"/>
      <c r="D156" s="5"/>
      <c r="E156" s="5"/>
      <c r="F156" s="5"/>
      <c r="G156" s="5"/>
      <c r="H156" s="5"/>
      <c r="I156" s="5"/>
    </row>
    <row r="157" spans="1:15" s="1" customFormat="1" x14ac:dyDescent="0.2">
      <c r="A157" s="45" t="s">
        <v>51</v>
      </c>
      <c r="B157" s="45"/>
      <c r="D157" s="5"/>
      <c r="E157" s="5"/>
      <c r="F157" s="5"/>
      <c r="G157" s="5"/>
      <c r="H157" s="5"/>
      <c r="I157" s="5"/>
    </row>
    <row r="158" spans="1:15" ht="12.45" customHeight="1" x14ac:dyDescent="0.2">
      <c r="A158" s="47" t="s">
        <v>357</v>
      </c>
      <c r="B158" s="47" t="s">
        <v>357</v>
      </c>
      <c r="C158" s="8" t="s">
        <v>435</v>
      </c>
      <c r="D158" s="9">
        <v>8064</v>
      </c>
      <c r="E158" s="9"/>
      <c r="F158" s="9">
        <f>SUM(D158:E158)</f>
        <v>8064</v>
      </c>
      <c r="G158" s="9">
        <v>1000</v>
      </c>
      <c r="H158" s="9">
        <v>7064</v>
      </c>
      <c r="I158" s="12" t="s">
        <v>347</v>
      </c>
    </row>
    <row r="159" spans="1:15" s="3" customFormat="1" x14ac:dyDescent="0.2">
      <c r="A159" s="48"/>
      <c r="B159" s="48"/>
      <c r="C159" s="13" t="s">
        <v>63</v>
      </c>
      <c r="D159" s="14">
        <f t="shared" ref="D159" si="17">SUM(D158:D158)</f>
        <v>8064</v>
      </c>
      <c r="E159" s="14">
        <f t="shared" ref="E159:F159" si="18">SUM(E158:E158)</f>
        <v>0</v>
      </c>
      <c r="F159" s="14">
        <f t="shared" si="18"/>
        <v>8064</v>
      </c>
      <c r="G159" s="14">
        <f t="shared" ref="G159:H159" si="19">SUM(G158:G158)</f>
        <v>1000</v>
      </c>
      <c r="H159" s="14">
        <f t="shared" si="19"/>
        <v>7064</v>
      </c>
      <c r="I159" s="6"/>
    </row>
    <row r="160" spans="1:15" s="3" customFormat="1" x14ac:dyDescent="0.2">
      <c r="A160" s="45"/>
      <c r="B160" s="45"/>
      <c r="D160" s="6"/>
      <c r="E160" s="6"/>
      <c r="F160" s="6"/>
      <c r="G160" s="6"/>
      <c r="H160" s="6"/>
      <c r="I160" s="6"/>
    </row>
    <row r="161" spans="1:15" s="3" customFormat="1" x14ac:dyDescent="0.2">
      <c r="A161" s="45"/>
      <c r="B161" s="45"/>
      <c r="D161" s="6"/>
      <c r="E161" s="6"/>
      <c r="F161" s="6"/>
      <c r="G161" s="6"/>
      <c r="H161" s="6"/>
      <c r="I161" s="6"/>
    </row>
    <row r="162" spans="1:15" s="1" customFormat="1" ht="12" customHeight="1" x14ac:dyDescent="0.2">
      <c r="A162" s="44" t="s">
        <v>434</v>
      </c>
      <c r="B162" s="44"/>
      <c r="D162" s="5"/>
      <c r="E162" s="5"/>
      <c r="F162" s="5"/>
      <c r="G162" s="5"/>
      <c r="H162" s="5"/>
      <c r="I162" s="5"/>
    </row>
    <row r="163" spans="1:15" s="1" customFormat="1" x14ac:dyDescent="0.2">
      <c r="A163" s="44" t="s">
        <v>248</v>
      </c>
      <c r="B163" s="44"/>
      <c r="D163" s="5"/>
      <c r="E163" s="5"/>
      <c r="F163" s="5"/>
      <c r="G163" s="5"/>
      <c r="H163" s="5"/>
      <c r="I163" s="5"/>
    </row>
    <row r="164" spans="1:15" s="3" customFormat="1" x14ac:dyDescent="0.2">
      <c r="A164" s="45" t="s">
        <v>53</v>
      </c>
      <c r="B164" s="45"/>
      <c r="D164" s="6"/>
      <c r="E164" s="6"/>
      <c r="F164" s="6"/>
      <c r="G164" s="6"/>
      <c r="H164" s="6"/>
      <c r="I164" s="6"/>
    </row>
    <row r="165" spans="1:15" x14ac:dyDescent="0.2">
      <c r="A165" s="47" t="s">
        <v>354</v>
      </c>
      <c r="B165" s="47" t="s">
        <v>354</v>
      </c>
      <c r="C165" s="8" t="s">
        <v>85</v>
      </c>
      <c r="D165" s="9">
        <v>1912</v>
      </c>
      <c r="E165" s="9"/>
      <c r="F165" s="9">
        <f t="shared" ref="F165:H169" si="20">SUM(D165:E165)</f>
        <v>1912</v>
      </c>
      <c r="G165" s="9"/>
      <c r="H165" s="9">
        <f t="shared" si="20"/>
        <v>1912</v>
      </c>
      <c r="I165" s="12" t="s">
        <v>347</v>
      </c>
    </row>
    <row r="166" spans="1:15" x14ac:dyDescent="0.2">
      <c r="A166" s="47" t="s">
        <v>234</v>
      </c>
      <c r="B166" s="47" t="s">
        <v>234</v>
      </c>
      <c r="C166" s="8" t="s">
        <v>456</v>
      </c>
      <c r="D166" s="9">
        <v>336</v>
      </c>
      <c r="E166" s="9"/>
      <c r="F166" s="9">
        <f t="shared" si="20"/>
        <v>336</v>
      </c>
      <c r="G166" s="9"/>
      <c r="H166" s="9">
        <f t="shared" si="20"/>
        <v>336</v>
      </c>
      <c r="I166" s="12" t="s">
        <v>347</v>
      </c>
    </row>
    <row r="167" spans="1:15" x14ac:dyDescent="0.2">
      <c r="A167" s="47" t="s">
        <v>240</v>
      </c>
      <c r="B167" s="47" t="s">
        <v>240</v>
      </c>
      <c r="C167" s="8" t="s">
        <v>305</v>
      </c>
      <c r="D167" s="9">
        <v>2674</v>
      </c>
      <c r="E167" s="9"/>
      <c r="F167" s="9">
        <f t="shared" si="20"/>
        <v>2674</v>
      </c>
      <c r="G167" s="9"/>
      <c r="H167" s="9">
        <f t="shared" si="20"/>
        <v>2674</v>
      </c>
      <c r="I167" s="12" t="s">
        <v>347</v>
      </c>
    </row>
    <row r="168" spans="1:15" x14ac:dyDescent="0.2">
      <c r="A168" s="47" t="s">
        <v>363</v>
      </c>
      <c r="B168" s="47" t="s">
        <v>363</v>
      </c>
      <c r="C168" s="8" t="s">
        <v>169</v>
      </c>
      <c r="D168" s="9">
        <v>513</v>
      </c>
      <c r="E168" s="9"/>
      <c r="F168" s="9">
        <f t="shared" si="20"/>
        <v>513</v>
      </c>
      <c r="G168" s="9"/>
      <c r="H168" s="9">
        <f t="shared" si="20"/>
        <v>513</v>
      </c>
      <c r="I168" s="12" t="s">
        <v>347</v>
      </c>
    </row>
    <row r="169" spans="1:15" x14ac:dyDescent="0.2">
      <c r="A169" s="47" t="s">
        <v>350</v>
      </c>
      <c r="B169" s="47" t="s">
        <v>350</v>
      </c>
      <c r="C169" s="8" t="s">
        <v>90</v>
      </c>
      <c r="D169" s="9">
        <v>1131</v>
      </c>
      <c r="E169" s="9"/>
      <c r="F169" s="9">
        <f t="shared" si="20"/>
        <v>1131</v>
      </c>
      <c r="G169" s="9"/>
      <c r="H169" s="9">
        <f t="shared" si="20"/>
        <v>1131</v>
      </c>
      <c r="I169" s="12" t="s">
        <v>347</v>
      </c>
      <c r="J169" s="12"/>
    </row>
    <row r="170" spans="1:15" s="3" customFormat="1" x14ac:dyDescent="0.2">
      <c r="A170" s="48"/>
      <c r="B170" s="48"/>
      <c r="C170" s="13" t="s">
        <v>54</v>
      </c>
      <c r="D170" s="14">
        <f>SUM(D165:D169)</f>
        <v>6566</v>
      </c>
      <c r="E170" s="14">
        <f>SUM(E165:E169)</f>
        <v>0</v>
      </c>
      <c r="F170" s="14">
        <f>SUM(F165:F169)</f>
        <v>6566</v>
      </c>
      <c r="G170" s="14">
        <f>SUM(G165:G169)</f>
        <v>0</v>
      </c>
      <c r="H170" s="14">
        <f>SUM(H165:H169)</f>
        <v>6566</v>
      </c>
      <c r="I170" s="6"/>
    </row>
    <row r="171" spans="1:15" s="3" customFormat="1" x14ac:dyDescent="0.2">
      <c r="A171" s="45"/>
      <c r="B171" s="45"/>
      <c r="D171" s="6"/>
      <c r="E171" s="6"/>
      <c r="F171" s="6"/>
      <c r="G171" s="6"/>
      <c r="H171" s="6"/>
      <c r="I171" s="6"/>
    </row>
    <row r="172" spans="1:15" s="3" customFormat="1" x14ac:dyDescent="0.2">
      <c r="A172" s="45"/>
      <c r="B172" s="45"/>
      <c r="D172" s="6"/>
      <c r="E172" s="6"/>
      <c r="F172" s="6"/>
      <c r="G172" s="6"/>
      <c r="H172" s="6"/>
      <c r="I172" s="6"/>
      <c r="O172" s="26"/>
    </row>
    <row r="173" spans="1:15" s="3" customFormat="1" x14ac:dyDescent="0.2">
      <c r="A173" s="45"/>
      <c r="B173" s="45"/>
      <c r="D173" s="6"/>
      <c r="E173" s="6"/>
      <c r="F173" s="6"/>
      <c r="G173" s="6"/>
      <c r="H173" s="6"/>
      <c r="I173" s="6"/>
      <c r="O173" s="26"/>
    </row>
    <row r="174" spans="1:15" s="3" customFormat="1" x14ac:dyDescent="0.2">
      <c r="A174" s="45"/>
      <c r="B174" s="45"/>
      <c r="D174" s="6"/>
      <c r="E174" s="6"/>
      <c r="F174" s="6"/>
      <c r="G174" s="6"/>
      <c r="H174" s="6"/>
      <c r="I174" s="6"/>
      <c r="O174" s="26"/>
    </row>
    <row r="175" spans="1:15" s="3" customFormat="1" x14ac:dyDescent="0.2">
      <c r="A175" s="45"/>
      <c r="B175" s="45"/>
      <c r="D175" s="6"/>
      <c r="E175" s="6"/>
      <c r="F175" s="6"/>
      <c r="G175" s="6"/>
      <c r="H175" s="6"/>
      <c r="I175" s="6"/>
      <c r="O175" s="26"/>
    </row>
    <row r="176" spans="1:15" s="3" customFormat="1" x14ac:dyDescent="0.2">
      <c r="A176" s="45"/>
      <c r="B176" s="45"/>
      <c r="D176" s="6"/>
      <c r="E176" s="6"/>
      <c r="F176" s="6"/>
      <c r="G176" s="6"/>
      <c r="H176" s="6"/>
      <c r="I176" s="6"/>
      <c r="O176" s="26"/>
    </row>
    <row r="177" spans="1:257" s="3" customFormat="1" x14ac:dyDescent="0.2">
      <c r="A177" s="45"/>
      <c r="B177" s="45"/>
      <c r="D177" s="6"/>
      <c r="E177" s="6"/>
      <c r="F177" s="6"/>
      <c r="G177" s="6"/>
      <c r="H177" s="6"/>
      <c r="I177" s="6"/>
      <c r="O177" s="26"/>
    </row>
    <row r="178" spans="1:257" s="3" customFormat="1" x14ac:dyDescent="0.2">
      <c r="A178" s="45"/>
      <c r="B178" s="45"/>
      <c r="D178" s="6"/>
      <c r="E178" s="6"/>
      <c r="F178" s="6"/>
      <c r="G178" s="6"/>
      <c r="H178" s="6"/>
      <c r="I178" s="6"/>
      <c r="O178" s="26"/>
    </row>
    <row r="179" spans="1:257" s="3" customFormat="1" x14ac:dyDescent="0.2">
      <c r="A179" s="45"/>
      <c r="B179" s="45"/>
      <c r="D179" s="6"/>
      <c r="E179" s="6"/>
      <c r="F179" s="6"/>
      <c r="G179" s="6"/>
      <c r="H179" s="6"/>
      <c r="I179" s="6"/>
      <c r="O179" s="26"/>
    </row>
    <row r="180" spans="1:257" s="3" customFormat="1" x14ac:dyDescent="0.2">
      <c r="A180" s="45"/>
      <c r="B180" s="45"/>
      <c r="D180" s="6"/>
      <c r="E180" s="6"/>
      <c r="F180" s="6"/>
      <c r="G180" s="6"/>
      <c r="H180" s="6"/>
      <c r="I180" s="6"/>
      <c r="O180" s="26"/>
    </row>
    <row r="181" spans="1:257" s="3" customFormat="1" x14ac:dyDescent="0.2">
      <c r="A181" s="45"/>
      <c r="B181" s="45"/>
      <c r="D181" s="6"/>
      <c r="E181" s="6"/>
      <c r="F181" s="6"/>
      <c r="G181" s="6"/>
      <c r="H181" s="6"/>
      <c r="I181" s="6"/>
      <c r="O181" s="26"/>
    </row>
    <row r="182" spans="1:257" s="3" customFormat="1" x14ac:dyDescent="0.2">
      <c r="A182" s="45"/>
      <c r="B182" s="45"/>
      <c r="D182" s="6"/>
      <c r="E182" s="6"/>
      <c r="F182" s="6"/>
      <c r="G182" s="6"/>
      <c r="H182" s="6"/>
      <c r="I182" s="6"/>
      <c r="O182" s="26"/>
    </row>
    <row r="183" spans="1:257" s="3" customFormat="1" x14ac:dyDescent="0.2">
      <c r="A183" s="45"/>
      <c r="B183" s="45"/>
      <c r="D183" s="6"/>
      <c r="E183" s="6"/>
      <c r="F183" s="6"/>
      <c r="G183" s="6"/>
      <c r="H183" s="6"/>
      <c r="I183" s="6"/>
      <c r="O183" s="26"/>
    </row>
    <row r="184" spans="1:257" s="3" customFormat="1" x14ac:dyDescent="0.2">
      <c r="A184" s="45"/>
      <c r="B184" s="45"/>
      <c r="D184" s="6"/>
      <c r="E184" s="6"/>
      <c r="F184" s="6"/>
      <c r="G184" s="6"/>
      <c r="H184" s="6"/>
      <c r="I184" s="6"/>
      <c r="O184" s="26"/>
    </row>
    <row r="185" spans="1:257" s="3" customFormat="1" x14ac:dyDescent="0.2">
      <c r="A185" s="45"/>
      <c r="B185" s="45"/>
      <c r="D185" s="6"/>
      <c r="E185" s="6"/>
      <c r="F185" s="6"/>
      <c r="G185" s="6"/>
      <c r="H185" s="6"/>
      <c r="I185" s="6"/>
      <c r="O185" s="26"/>
    </row>
    <row r="186" spans="1:257" s="3" customFormat="1" x14ac:dyDescent="0.2">
      <c r="A186" s="45"/>
      <c r="B186" s="45"/>
      <c r="D186" s="6"/>
      <c r="E186" s="6"/>
      <c r="F186" s="6"/>
      <c r="G186" s="6"/>
      <c r="H186" s="6"/>
      <c r="I186" s="6"/>
      <c r="O186" s="26"/>
    </row>
    <row r="187" spans="1:257" s="3" customFormat="1" x14ac:dyDescent="0.2">
      <c r="A187" s="45"/>
      <c r="B187" s="45"/>
      <c r="D187" s="6"/>
      <c r="E187" s="6"/>
      <c r="F187" s="6"/>
      <c r="G187" s="6"/>
      <c r="H187" s="6"/>
      <c r="I187" s="6"/>
      <c r="O187" s="26"/>
    </row>
    <row r="188" spans="1:257" s="3" customFormat="1" x14ac:dyDescent="0.2">
      <c r="A188" s="45"/>
      <c r="B188" s="45"/>
      <c r="D188" s="6"/>
      <c r="E188" s="6"/>
      <c r="F188" s="6"/>
      <c r="G188" s="6"/>
      <c r="H188" s="6"/>
      <c r="I188" s="6"/>
      <c r="O188" s="26"/>
    </row>
    <row r="189" spans="1:257" s="1" customFormat="1" ht="30.75" customHeight="1" x14ac:dyDescent="0.2">
      <c r="A189" s="44"/>
      <c r="B189" s="44"/>
      <c r="D189" s="31" t="s">
        <v>576</v>
      </c>
      <c r="E189" s="31" t="s">
        <v>577</v>
      </c>
      <c r="F189" s="31" t="s">
        <v>578</v>
      </c>
      <c r="G189" s="31" t="s">
        <v>579</v>
      </c>
      <c r="H189" s="31" t="s">
        <v>698</v>
      </c>
      <c r="I189" s="90"/>
      <c r="K189" s="3"/>
      <c r="L189" s="3"/>
      <c r="M189" s="3"/>
      <c r="N189" s="2"/>
    </row>
    <row r="190" spans="1:257" s="3" customFormat="1" x14ac:dyDescent="0.2">
      <c r="A190" s="45"/>
      <c r="B190" s="45"/>
      <c r="D190" s="6"/>
      <c r="E190" s="6"/>
      <c r="F190" s="6"/>
      <c r="G190" s="6"/>
      <c r="H190" s="6"/>
      <c r="I190" s="6"/>
      <c r="O190" s="26"/>
    </row>
    <row r="191" spans="1:257" s="3" customFormat="1" ht="11.25" customHeight="1" x14ac:dyDescent="0.2">
      <c r="A191" s="44" t="s">
        <v>252</v>
      </c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  <c r="FP191" s="44"/>
      <c r="FQ191" s="44"/>
      <c r="FR191" s="44"/>
      <c r="FS191" s="44"/>
      <c r="FT191" s="44"/>
      <c r="FU191" s="44"/>
      <c r="FV191" s="44"/>
      <c r="FW191" s="44"/>
      <c r="FX191" s="44"/>
      <c r="FY191" s="44"/>
      <c r="FZ191" s="44"/>
      <c r="GA191" s="44"/>
      <c r="GB191" s="44"/>
      <c r="GC191" s="44"/>
      <c r="GD191" s="44"/>
      <c r="GE191" s="44"/>
      <c r="GF191" s="44"/>
      <c r="GG191" s="44"/>
      <c r="GH191" s="44"/>
      <c r="GI191" s="44"/>
      <c r="GJ191" s="44"/>
      <c r="GK191" s="44"/>
      <c r="GL191" s="44"/>
      <c r="GM191" s="44"/>
      <c r="GN191" s="44"/>
      <c r="GO191" s="44"/>
      <c r="GP191" s="44"/>
      <c r="GQ191" s="44"/>
      <c r="GR191" s="44"/>
      <c r="GS191" s="44"/>
      <c r="GT191" s="44"/>
      <c r="GU191" s="44"/>
      <c r="GV191" s="44"/>
      <c r="GW191" s="44"/>
      <c r="GX191" s="44"/>
      <c r="GY191" s="44"/>
      <c r="GZ191" s="44"/>
      <c r="HA191" s="44"/>
      <c r="HB191" s="44"/>
      <c r="HC191" s="44"/>
      <c r="HD191" s="44"/>
      <c r="HE191" s="44"/>
      <c r="HF191" s="44"/>
      <c r="HG191" s="44"/>
      <c r="HH191" s="44"/>
      <c r="HI191" s="44"/>
      <c r="HJ191" s="44"/>
      <c r="HK191" s="44"/>
      <c r="HL191" s="44"/>
      <c r="HM191" s="44"/>
      <c r="HN191" s="44"/>
      <c r="HO191" s="44"/>
      <c r="HP191" s="44"/>
      <c r="HQ191" s="44"/>
      <c r="HR191" s="44"/>
      <c r="HS191" s="44"/>
      <c r="HT191" s="44"/>
      <c r="HU191" s="44"/>
      <c r="HV191" s="44"/>
      <c r="HW191" s="44"/>
      <c r="HX191" s="44"/>
      <c r="HY191" s="44"/>
      <c r="HZ191" s="44"/>
      <c r="IA191" s="44"/>
      <c r="IB191" s="44"/>
      <c r="IC191" s="44"/>
      <c r="ID191" s="44"/>
      <c r="IE191" s="44"/>
      <c r="IF191" s="44"/>
      <c r="IG191" s="44"/>
      <c r="IH191" s="44"/>
      <c r="II191" s="44"/>
      <c r="IJ191" s="44"/>
      <c r="IK191" s="44"/>
      <c r="IL191" s="44"/>
      <c r="IM191" s="44"/>
      <c r="IN191" s="44"/>
      <c r="IO191" s="44"/>
      <c r="IP191" s="44"/>
      <c r="IQ191" s="44"/>
      <c r="IR191" s="44"/>
      <c r="IS191" s="44"/>
      <c r="IT191" s="44"/>
      <c r="IU191" s="44"/>
      <c r="IV191" s="44"/>
      <c r="IW191" s="44"/>
    </row>
    <row r="192" spans="1:257" ht="12.45" customHeight="1" x14ac:dyDescent="0.2">
      <c r="A192" s="44" t="s">
        <v>248</v>
      </c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  <c r="FP192" s="44"/>
      <c r="FQ192" s="44"/>
      <c r="FR192" s="44"/>
      <c r="FS192" s="44"/>
      <c r="FT192" s="44"/>
      <c r="FU192" s="44"/>
      <c r="FV192" s="44"/>
      <c r="FW192" s="44"/>
      <c r="FX192" s="44"/>
      <c r="FY192" s="44"/>
      <c r="FZ192" s="44"/>
      <c r="GA192" s="44"/>
      <c r="GB192" s="44"/>
      <c r="GC192" s="44"/>
      <c r="GD192" s="44"/>
      <c r="GE192" s="44"/>
      <c r="GF192" s="44"/>
      <c r="GG192" s="44"/>
      <c r="GH192" s="44"/>
      <c r="GI192" s="44"/>
      <c r="GJ192" s="44"/>
      <c r="GK192" s="44"/>
      <c r="GL192" s="44"/>
      <c r="GM192" s="44"/>
      <c r="GN192" s="44"/>
      <c r="GO192" s="44"/>
      <c r="GP192" s="44"/>
      <c r="GQ192" s="44"/>
      <c r="GR192" s="44"/>
      <c r="GS192" s="44"/>
      <c r="GT192" s="44"/>
      <c r="GU192" s="44"/>
      <c r="GV192" s="44"/>
      <c r="GW192" s="44"/>
      <c r="GX192" s="44"/>
      <c r="GY192" s="44"/>
      <c r="GZ192" s="44"/>
      <c r="HA192" s="44"/>
      <c r="HB192" s="44"/>
      <c r="HC192" s="44"/>
      <c r="HD192" s="44"/>
      <c r="HE192" s="44"/>
      <c r="HF192" s="44"/>
      <c r="HG192" s="44"/>
      <c r="HH192" s="44"/>
      <c r="HI192" s="44"/>
      <c r="HJ192" s="44"/>
      <c r="HK192" s="44"/>
      <c r="HL192" s="44"/>
      <c r="HM192" s="44"/>
      <c r="HN192" s="44"/>
      <c r="HO192" s="44"/>
      <c r="HP192" s="44"/>
      <c r="HQ192" s="44"/>
      <c r="HR192" s="44"/>
      <c r="HS192" s="44"/>
      <c r="HT192" s="44"/>
      <c r="HU192" s="44"/>
      <c r="HV192" s="44"/>
      <c r="HW192" s="44"/>
      <c r="HX192" s="44"/>
      <c r="HY192" s="44"/>
      <c r="HZ192" s="44"/>
      <c r="IA192" s="44"/>
      <c r="IB192" s="44"/>
      <c r="IC192" s="44"/>
      <c r="ID192" s="44"/>
      <c r="IE192" s="44"/>
      <c r="IF192" s="44"/>
      <c r="IG192" s="44"/>
      <c r="IH192" s="44"/>
      <c r="II192" s="44"/>
      <c r="IJ192" s="44"/>
      <c r="IK192" s="44"/>
      <c r="IL192" s="44"/>
      <c r="IM192" s="44"/>
      <c r="IN192" s="44"/>
      <c r="IO192" s="44"/>
      <c r="IP192" s="44"/>
      <c r="IQ192" s="44"/>
      <c r="IR192" s="44"/>
      <c r="IS192" s="44"/>
      <c r="IT192" s="44"/>
      <c r="IU192" s="44"/>
      <c r="IV192" s="44"/>
      <c r="IW192" s="44"/>
    </row>
    <row r="193" spans="1:15" s="1" customFormat="1" x14ac:dyDescent="0.2">
      <c r="A193" s="45" t="s">
        <v>51</v>
      </c>
      <c r="B193" s="45"/>
      <c r="D193" s="44"/>
      <c r="E193" s="5"/>
      <c r="F193" s="5"/>
      <c r="G193" s="5"/>
      <c r="H193" s="5"/>
      <c r="I193" s="5"/>
      <c r="L193" s="2"/>
      <c r="O193" s="26"/>
    </row>
    <row r="194" spans="1:15" x14ac:dyDescent="0.2">
      <c r="A194" s="47" t="s">
        <v>414</v>
      </c>
      <c r="B194" s="47"/>
      <c r="C194" s="8" t="s">
        <v>636</v>
      </c>
      <c r="D194" s="9">
        <v>0</v>
      </c>
      <c r="E194" s="9">
        <v>126</v>
      </c>
      <c r="F194" s="9">
        <f t="shared" ref="F194:F207" si="21">SUM(D194:E194)</f>
        <v>126</v>
      </c>
      <c r="G194" s="9">
        <v>126</v>
      </c>
      <c r="H194" s="9">
        <v>0</v>
      </c>
      <c r="I194" s="12" t="s">
        <v>346</v>
      </c>
      <c r="O194" s="26"/>
    </row>
    <row r="195" spans="1:15" ht="12" customHeight="1" x14ac:dyDescent="0.2">
      <c r="A195" s="46" t="s">
        <v>237</v>
      </c>
      <c r="B195" s="46" t="s">
        <v>237</v>
      </c>
      <c r="C195" s="8" t="s">
        <v>198</v>
      </c>
      <c r="D195" s="9">
        <v>2000</v>
      </c>
      <c r="E195" s="9"/>
      <c r="F195" s="9">
        <f t="shared" si="21"/>
        <v>2000</v>
      </c>
      <c r="G195" s="9">
        <v>1748</v>
      </c>
      <c r="H195" s="9">
        <v>2000</v>
      </c>
      <c r="I195" s="12" t="s">
        <v>346</v>
      </c>
      <c r="J195" s="10" t="s">
        <v>199</v>
      </c>
      <c r="O195" s="26"/>
    </row>
    <row r="196" spans="1:15" ht="12" customHeight="1" x14ac:dyDescent="0.2">
      <c r="A196" s="46" t="s">
        <v>237</v>
      </c>
      <c r="B196" s="46"/>
      <c r="C196" s="8" t="s">
        <v>200</v>
      </c>
      <c r="D196" s="9">
        <v>400</v>
      </c>
      <c r="E196" s="9"/>
      <c r="F196" s="9">
        <f t="shared" si="21"/>
        <v>400</v>
      </c>
      <c r="G196" s="9">
        <v>72</v>
      </c>
      <c r="H196" s="9">
        <v>100</v>
      </c>
      <c r="I196" s="12" t="s">
        <v>346</v>
      </c>
      <c r="O196" s="26"/>
    </row>
    <row r="197" spans="1:15" ht="12" customHeight="1" x14ac:dyDescent="0.2">
      <c r="A197" s="46" t="s">
        <v>237</v>
      </c>
      <c r="B197" s="46"/>
      <c r="C197" s="8" t="s">
        <v>157</v>
      </c>
      <c r="D197" s="9">
        <v>9485</v>
      </c>
      <c r="E197" s="9"/>
      <c r="F197" s="9">
        <f t="shared" si="21"/>
        <v>9485</v>
      </c>
      <c r="G197" s="9">
        <v>9485</v>
      </c>
      <c r="H197" s="9">
        <v>9969</v>
      </c>
      <c r="I197" s="12" t="s">
        <v>346</v>
      </c>
      <c r="J197" s="10" t="s">
        <v>724</v>
      </c>
      <c r="K197" s="18" t="s">
        <v>568</v>
      </c>
      <c r="O197" s="26"/>
    </row>
    <row r="198" spans="1:15" ht="12" customHeight="1" x14ac:dyDescent="0.2">
      <c r="A198" s="46" t="s">
        <v>237</v>
      </c>
      <c r="B198" s="46"/>
      <c r="C198" s="8" t="s">
        <v>585</v>
      </c>
      <c r="D198" s="9">
        <v>0</v>
      </c>
      <c r="E198" s="9"/>
      <c r="F198" s="9">
        <f t="shared" si="21"/>
        <v>0</v>
      </c>
      <c r="G198" s="9">
        <v>150</v>
      </c>
      <c r="H198" s="9">
        <v>150</v>
      </c>
      <c r="I198" s="12" t="s">
        <v>346</v>
      </c>
      <c r="K198" s="10" t="s">
        <v>755</v>
      </c>
      <c r="M198" s="61">
        <v>9350</v>
      </c>
      <c r="N198" s="61"/>
      <c r="O198" s="26"/>
    </row>
    <row r="199" spans="1:15" ht="12" customHeight="1" x14ac:dyDescent="0.2">
      <c r="A199" s="46" t="s">
        <v>360</v>
      </c>
      <c r="B199" s="46" t="s">
        <v>360</v>
      </c>
      <c r="C199" s="8" t="s">
        <v>267</v>
      </c>
      <c r="D199" s="9">
        <v>1600</v>
      </c>
      <c r="E199" s="9"/>
      <c r="F199" s="9">
        <f t="shared" si="21"/>
        <v>1600</v>
      </c>
      <c r="G199" s="9">
        <v>2997</v>
      </c>
      <c r="H199" s="9">
        <v>3000</v>
      </c>
      <c r="I199" s="12" t="s">
        <v>346</v>
      </c>
      <c r="K199" s="10" t="s">
        <v>756</v>
      </c>
      <c r="M199" s="61">
        <v>1000</v>
      </c>
      <c r="N199" s="61"/>
      <c r="O199" s="26"/>
    </row>
    <row r="200" spans="1:15" ht="12" customHeight="1" x14ac:dyDescent="0.2">
      <c r="A200" s="46" t="s">
        <v>349</v>
      </c>
      <c r="B200" s="46" t="s">
        <v>349</v>
      </c>
      <c r="C200" s="8" t="s">
        <v>703</v>
      </c>
      <c r="D200" s="9">
        <v>3641</v>
      </c>
      <c r="E200" s="9"/>
      <c r="F200" s="9">
        <f t="shared" si="21"/>
        <v>3641</v>
      </c>
      <c r="G200" s="9">
        <v>4130</v>
      </c>
      <c r="H200" s="9">
        <v>4096</v>
      </c>
      <c r="I200" s="12" t="s">
        <v>346</v>
      </c>
      <c r="J200" s="12"/>
      <c r="K200" s="10" t="s">
        <v>757</v>
      </c>
      <c r="M200" s="61">
        <v>25000</v>
      </c>
      <c r="N200" s="61"/>
      <c r="O200" s="26"/>
    </row>
    <row r="201" spans="1:15" ht="12" customHeight="1" x14ac:dyDescent="0.2">
      <c r="A201" s="46" t="s">
        <v>662</v>
      </c>
      <c r="B201" s="46"/>
      <c r="C201" s="8" t="s">
        <v>586</v>
      </c>
      <c r="D201" s="9">
        <v>0</v>
      </c>
      <c r="E201" s="9"/>
      <c r="F201" s="9">
        <f t="shared" si="21"/>
        <v>0</v>
      </c>
      <c r="G201" s="9">
        <v>113</v>
      </c>
      <c r="H201" s="9">
        <v>150</v>
      </c>
      <c r="I201" s="12" t="s">
        <v>346</v>
      </c>
      <c r="J201" s="12"/>
      <c r="K201" s="49" t="s">
        <v>758</v>
      </c>
      <c r="L201" s="49"/>
      <c r="M201" s="61">
        <v>5000</v>
      </c>
      <c r="N201" s="139"/>
      <c r="O201" s="26"/>
    </row>
    <row r="202" spans="1:15" ht="12" customHeight="1" x14ac:dyDescent="0.2">
      <c r="A202" s="46" t="s">
        <v>412</v>
      </c>
      <c r="B202" s="46" t="s">
        <v>412</v>
      </c>
      <c r="C202" s="8" t="s">
        <v>326</v>
      </c>
      <c r="D202" s="9">
        <v>15</v>
      </c>
      <c r="E202" s="9"/>
      <c r="F202" s="9">
        <f t="shared" si="21"/>
        <v>15</v>
      </c>
      <c r="G202" s="9">
        <v>4</v>
      </c>
      <c r="H202" s="9">
        <v>15</v>
      </c>
      <c r="I202" s="12" t="s">
        <v>346</v>
      </c>
      <c r="K202" s="49" t="s">
        <v>759</v>
      </c>
      <c r="L202" s="49"/>
      <c r="M202" s="61">
        <v>3035</v>
      </c>
      <c r="N202" s="139"/>
      <c r="O202" s="26"/>
    </row>
    <row r="203" spans="1:15" ht="12" customHeight="1" x14ac:dyDescent="0.2">
      <c r="A203" s="46" t="s">
        <v>420</v>
      </c>
      <c r="B203" s="46"/>
      <c r="C203" s="8" t="s">
        <v>614</v>
      </c>
      <c r="D203" s="9">
        <v>0</v>
      </c>
      <c r="E203" s="9"/>
      <c r="F203" s="9">
        <f t="shared" si="21"/>
        <v>0</v>
      </c>
      <c r="G203" s="9"/>
      <c r="H203" s="9">
        <v>0</v>
      </c>
      <c r="I203" s="12" t="s">
        <v>346</v>
      </c>
      <c r="K203" s="10" t="s">
        <v>760</v>
      </c>
      <c r="M203" s="61">
        <v>1253</v>
      </c>
      <c r="N203" s="61"/>
      <c r="O203" s="26"/>
    </row>
    <row r="204" spans="1:15" ht="12" customHeight="1" x14ac:dyDescent="0.2">
      <c r="A204" s="46" t="s">
        <v>612</v>
      </c>
      <c r="B204" s="46"/>
      <c r="C204" s="8" t="s">
        <v>613</v>
      </c>
      <c r="D204" s="9">
        <v>0</v>
      </c>
      <c r="E204" s="9"/>
      <c r="F204" s="9">
        <f t="shared" si="21"/>
        <v>0</v>
      </c>
      <c r="G204" s="9">
        <v>6</v>
      </c>
      <c r="H204" s="9">
        <v>0</v>
      </c>
      <c r="I204" s="12" t="s">
        <v>346</v>
      </c>
      <c r="K204" s="10" t="s">
        <v>761</v>
      </c>
      <c r="M204" s="61">
        <v>3500</v>
      </c>
      <c r="N204" s="61"/>
      <c r="O204" s="26"/>
    </row>
    <row r="205" spans="1:15" ht="12" customHeight="1" x14ac:dyDescent="0.2">
      <c r="A205" s="46" t="s">
        <v>588</v>
      </c>
      <c r="B205" s="46"/>
      <c r="C205" s="8" t="s">
        <v>589</v>
      </c>
      <c r="D205" s="9">
        <v>0</v>
      </c>
      <c r="E205" s="9"/>
      <c r="F205" s="9">
        <f t="shared" si="21"/>
        <v>0</v>
      </c>
      <c r="G205" s="9">
        <v>1052</v>
      </c>
      <c r="H205" s="9">
        <v>0</v>
      </c>
      <c r="I205" s="12" t="s">
        <v>346</v>
      </c>
      <c r="K205" s="10" t="s">
        <v>762</v>
      </c>
      <c r="M205" s="61">
        <v>20000</v>
      </c>
      <c r="N205" s="61"/>
      <c r="O205" s="26"/>
    </row>
    <row r="206" spans="1:15" ht="12" customHeight="1" x14ac:dyDescent="0.2">
      <c r="A206" s="46" t="s">
        <v>587</v>
      </c>
      <c r="B206" s="46"/>
      <c r="C206" s="152" t="s">
        <v>774</v>
      </c>
      <c r="D206" s="9">
        <v>0</v>
      </c>
      <c r="E206" s="9"/>
      <c r="F206" s="9">
        <f t="shared" si="21"/>
        <v>0</v>
      </c>
      <c r="G206" s="9">
        <v>101</v>
      </c>
      <c r="H206" s="9">
        <v>50</v>
      </c>
      <c r="I206" s="12" t="s">
        <v>346</v>
      </c>
      <c r="O206" s="26"/>
    </row>
    <row r="207" spans="1:15" ht="11.4" customHeight="1" x14ac:dyDescent="0.2">
      <c r="A207" s="47" t="s">
        <v>361</v>
      </c>
      <c r="B207" s="47" t="s">
        <v>361</v>
      </c>
      <c r="C207" s="8" t="s">
        <v>704</v>
      </c>
      <c r="D207" s="9">
        <v>178110</v>
      </c>
      <c r="E207" s="9"/>
      <c r="F207" s="9">
        <f t="shared" si="21"/>
        <v>178110</v>
      </c>
      <c r="G207" s="9">
        <v>178110</v>
      </c>
      <c r="H207" s="9">
        <v>198820</v>
      </c>
      <c r="I207" s="12" t="s">
        <v>347</v>
      </c>
      <c r="K207" s="44" t="s">
        <v>569</v>
      </c>
      <c r="M207" s="10">
        <f>SUM(M198:M205)</f>
        <v>68138</v>
      </c>
      <c r="N207" s="61"/>
      <c r="O207" s="26"/>
    </row>
    <row r="208" spans="1:15" s="3" customFormat="1" x14ac:dyDescent="0.2">
      <c r="A208" s="48"/>
      <c r="B208" s="48"/>
      <c r="C208" s="13" t="s">
        <v>63</v>
      </c>
      <c r="D208" s="14">
        <f t="shared" ref="D208:F208" si="22">SUM(D194:D207)</f>
        <v>195251</v>
      </c>
      <c r="E208" s="14">
        <f t="shared" si="22"/>
        <v>126</v>
      </c>
      <c r="F208" s="14">
        <f t="shared" si="22"/>
        <v>195377</v>
      </c>
      <c r="G208" s="14">
        <f>SUM(G194:G207)</f>
        <v>198094</v>
      </c>
      <c r="H208" s="14">
        <f>SUM(H194:H207)</f>
        <v>218350</v>
      </c>
      <c r="I208" s="6"/>
      <c r="K208" s="44"/>
      <c r="L208" s="44"/>
      <c r="M208" s="112"/>
      <c r="O208" s="26"/>
    </row>
    <row r="209" spans="1:257" s="3" customFormat="1" x14ac:dyDescent="0.2">
      <c r="A209" s="45"/>
      <c r="B209" s="45"/>
      <c r="D209" s="6"/>
      <c r="E209" s="6"/>
      <c r="F209" s="6"/>
      <c r="G209" s="6"/>
      <c r="H209" s="6"/>
      <c r="I209" s="6"/>
      <c r="K209" s="44"/>
      <c r="L209" s="44"/>
      <c r="M209" s="112"/>
      <c r="O209" s="26"/>
    </row>
    <row r="210" spans="1:257" s="3" customFormat="1" x14ac:dyDescent="0.2">
      <c r="A210" s="45"/>
      <c r="B210" s="45"/>
      <c r="D210" s="6"/>
      <c r="E210" s="6"/>
      <c r="F210" s="6"/>
      <c r="G210" s="6"/>
      <c r="H210" s="6"/>
      <c r="I210" s="6"/>
      <c r="K210" s="44"/>
      <c r="L210" s="44"/>
      <c r="M210" s="44"/>
      <c r="O210" s="26"/>
    </row>
    <row r="211" spans="1:257" s="3" customFormat="1" ht="11.25" customHeight="1" x14ac:dyDescent="0.2">
      <c r="A211" s="44" t="s">
        <v>252</v>
      </c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112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  <c r="FP211" s="44"/>
      <c r="FQ211" s="44"/>
      <c r="FR211" s="44"/>
      <c r="FS211" s="44"/>
      <c r="FT211" s="44"/>
      <c r="FU211" s="44"/>
      <c r="FV211" s="44"/>
      <c r="FW211" s="44"/>
      <c r="FX211" s="44"/>
      <c r="FY211" s="44"/>
      <c r="FZ211" s="44"/>
      <c r="GA211" s="44"/>
      <c r="GB211" s="44"/>
      <c r="GC211" s="44"/>
      <c r="GD211" s="44"/>
      <c r="GE211" s="44"/>
      <c r="GF211" s="44"/>
      <c r="GG211" s="44"/>
      <c r="GH211" s="44"/>
      <c r="GI211" s="44"/>
      <c r="GJ211" s="44"/>
      <c r="GK211" s="44"/>
      <c r="GL211" s="44"/>
      <c r="GM211" s="44"/>
      <c r="GN211" s="44"/>
      <c r="GO211" s="44"/>
      <c r="GP211" s="44"/>
      <c r="GQ211" s="44"/>
      <c r="GR211" s="44"/>
      <c r="GS211" s="44"/>
      <c r="GT211" s="44"/>
      <c r="GU211" s="44"/>
      <c r="GV211" s="44"/>
      <c r="GW211" s="44"/>
      <c r="GX211" s="44"/>
      <c r="GY211" s="44"/>
      <c r="GZ211" s="44"/>
      <c r="HA211" s="44"/>
      <c r="HB211" s="44"/>
      <c r="HC211" s="44"/>
      <c r="HD211" s="44"/>
      <c r="HE211" s="44"/>
      <c r="HF211" s="44"/>
      <c r="HG211" s="44"/>
      <c r="HH211" s="44"/>
      <c r="HI211" s="44"/>
      <c r="HJ211" s="44"/>
      <c r="HK211" s="44"/>
      <c r="HL211" s="44"/>
      <c r="HM211" s="44"/>
      <c r="HN211" s="44"/>
      <c r="HO211" s="44"/>
      <c r="HP211" s="44"/>
      <c r="HQ211" s="44"/>
      <c r="HR211" s="44"/>
      <c r="HS211" s="44"/>
      <c r="HT211" s="44"/>
      <c r="HU211" s="44"/>
      <c r="HV211" s="44"/>
      <c r="HW211" s="44"/>
      <c r="HX211" s="44"/>
      <c r="HY211" s="44"/>
      <c r="HZ211" s="44"/>
      <c r="IA211" s="44"/>
      <c r="IB211" s="44"/>
      <c r="IC211" s="44"/>
      <c r="ID211" s="44"/>
      <c r="IE211" s="44"/>
      <c r="IF211" s="44"/>
      <c r="IG211" s="44"/>
      <c r="IH211" s="44"/>
      <c r="II211" s="44"/>
      <c r="IJ211" s="44"/>
      <c r="IK211" s="44"/>
      <c r="IL211" s="44"/>
      <c r="IM211" s="44"/>
      <c r="IN211" s="44"/>
      <c r="IO211" s="44"/>
      <c r="IP211" s="44"/>
      <c r="IQ211" s="44"/>
      <c r="IR211" s="44"/>
      <c r="IS211" s="44"/>
      <c r="IT211" s="44"/>
      <c r="IU211" s="44"/>
      <c r="IV211" s="44"/>
      <c r="IW211" s="44"/>
    </row>
    <row r="212" spans="1:257" ht="12.45" customHeight="1" x14ac:dyDescent="0.2">
      <c r="A212" s="44" t="s">
        <v>248</v>
      </c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  <c r="AC212" s="44"/>
      <c r="AD212" s="44"/>
      <c r="AE212" s="44"/>
      <c r="AF212" s="44"/>
      <c r="AG212" s="44"/>
      <c r="AH212" s="44"/>
      <c r="AI212" s="44"/>
      <c r="AJ212" s="44"/>
      <c r="AK212" s="44"/>
      <c r="AL212" s="44"/>
      <c r="AM212" s="44"/>
      <c r="AN212" s="44"/>
      <c r="AO212" s="44"/>
      <c r="AP212" s="44"/>
      <c r="AQ212" s="44"/>
      <c r="AR212" s="44"/>
      <c r="AS212" s="44"/>
      <c r="AT212" s="44"/>
      <c r="AU212" s="44"/>
      <c r="AV212" s="44"/>
      <c r="AW212" s="44"/>
      <c r="AX212" s="44"/>
      <c r="AY212" s="44"/>
      <c r="AZ212" s="44"/>
      <c r="BA212" s="44"/>
      <c r="BB212" s="44"/>
      <c r="BC212" s="44"/>
      <c r="BD212" s="44"/>
      <c r="BE212" s="44"/>
      <c r="BF212" s="44"/>
      <c r="BG212" s="44"/>
      <c r="BH212" s="44"/>
      <c r="BI212" s="44"/>
      <c r="BJ212" s="44"/>
      <c r="BK212" s="44"/>
      <c r="BL212" s="44"/>
      <c r="BM212" s="44"/>
      <c r="BN212" s="44"/>
      <c r="BO212" s="44"/>
      <c r="BP212" s="44"/>
      <c r="BQ212" s="44"/>
      <c r="BR212" s="44"/>
      <c r="BS212" s="44"/>
      <c r="BT212" s="44"/>
      <c r="BU212" s="44"/>
      <c r="BV212" s="44"/>
      <c r="BW212" s="44"/>
      <c r="BX212" s="44"/>
      <c r="BY212" s="44"/>
      <c r="BZ212" s="44"/>
      <c r="CA212" s="44"/>
      <c r="CB212" s="44"/>
      <c r="CC212" s="44"/>
      <c r="CD212" s="44"/>
      <c r="CE212" s="44"/>
      <c r="CF212" s="44"/>
      <c r="CG212" s="44"/>
      <c r="CH212" s="44"/>
      <c r="CI212" s="44"/>
      <c r="CJ212" s="44"/>
      <c r="CK212" s="44"/>
      <c r="CL212" s="44"/>
      <c r="CM212" s="44"/>
      <c r="CN212" s="44"/>
      <c r="CO212" s="44"/>
      <c r="CP212" s="44"/>
      <c r="CQ212" s="44"/>
      <c r="CR212" s="44"/>
      <c r="CS212" s="44"/>
      <c r="CT212" s="44"/>
      <c r="CU212" s="44"/>
      <c r="CV212" s="44"/>
      <c r="CW212" s="44"/>
      <c r="CX212" s="44"/>
      <c r="CY212" s="44"/>
      <c r="CZ212" s="44"/>
      <c r="DA212" s="44"/>
      <c r="DB212" s="44"/>
      <c r="DC212" s="44"/>
      <c r="DD212" s="44"/>
      <c r="DE212" s="44"/>
      <c r="DF212" s="44"/>
      <c r="DG212" s="44"/>
      <c r="DH212" s="44"/>
      <c r="DI212" s="44"/>
      <c r="DJ212" s="44"/>
      <c r="DK212" s="44"/>
      <c r="DL212" s="44"/>
      <c r="DM212" s="44"/>
      <c r="DN212" s="44"/>
      <c r="DO212" s="44"/>
      <c r="DP212" s="44"/>
      <c r="DQ212" s="44"/>
      <c r="DR212" s="44"/>
      <c r="DS212" s="44"/>
      <c r="DT212" s="44"/>
      <c r="DU212" s="44"/>
      <c r="DV212" s="44"/>
      <c r="DW212" s="44"/>
      <c r="DX212" s="44"/>
      <c r="DY212" s="44"/>
      <c r="DZ212" s="44"/>
      <c r="EA212" s="44"/>
      <c r="EB212" s="44"/>
      <c r="EC212" s="44"/>
      <c r="ED212" s="44"/>
      <c r="EE212" s="44"/>
      <c r="EF212" s="44"/>
      <c r="EG212" s="44"/>
      <c r="EH212" s="44"/>
      <c r="EI212" s="44"/>
      <c r="EJ212" s="44"/>
      <c r="EK212" s="44"/>
      <c r="EL212" s="44"/>
      <c r="EM212" s="44"/>
      <c r="EN212" s="44"/>
      <c r="EO212" s="44"/>
      <c r="EP212" s="44"/>
      <c r="EQ212" s="44"/>
      <c r="ER212" s="44"/>
      <c r="ES212" s="44"/>
      <c r="ET212" s="44"/>
      <c r="EU212" s="44"/>
      <c r="EV212" s="44"/>
      <c r="EW212" s="44"/>
      <c r="EX212" s="44"/>
      <c r="EY212" s="44"/>
      <c r="EZ212" s="44"/>
      <c r="FA212" s="44"/>
      <c r="FB212" s="44"/>
      <c r="FC212" s="44"/>
      <c r="FD212" s="44"/>
      <c r="FE212" s="44"/>
      <c r="FF212" s="44"/>
      <c r="FG212" s="44"/>
      <c r="FH212" s="44"/>
      <c r="FI212" s="44"/>
      <c r="FJ212" s="44"/>
      <c r="FK212" s="44"/>
      <c r="FL212" s="44"/>
      <c r="FM212" s="44"/>
      <c r="FN212" s="44"/>
      <c r="FO212" s="44"/>
      <c r="FP212" s="44"/>
      <c r="FQ212" s="44"/>
      <c r="FR212" s="44"/>
      <c r="FS212" s="44"/>
      <c r="FT212" s="44"/>
      <c r="FU212" s="44"/>
      <c r="FV212" s="44"/>
      <c r="FW212" s="44"/>
      <c r="FX212" s="44"/>
      <c r="FY212" s="44"/>
      <c r="FZ212" s="44"/>
      <c r="GA212" s="44"/>
      <c r="GB212" s="44"/>
      <c r="GC212" s="44"/>
      <c r="GD212" s="44"/>
      <c r="GE212" s="44"/>
      <c r="GF212" s="44"/>
      <c r="GG212" s="44"/>
      <c r="GH212" s="44"/>
      <c r="GI212" s="44"/>
      <c r="GJ212" s="44"/>
      <c r="GK212" s="44"/>
      <c r="GL212" s="44"/>
      <c r="GM212" s="44"/>
      <c r="GN212" s="44"/>
      <c r="GO212" s="44"/>
      <c r="GP212" s="44"/>
      <c r="GQ212" s="44"/>
      <c r="GR212" s="44"/>
      <c r="GS212" s="44"/>
      <c r="GT212" s="44"/>
      <c r="GU212" s="44"/>
      <c r="GV212" s="44"/>
      <c r="GW212" s="44"/>
      <c r="GX212" s="44"/>
      <c r="GY212" s="44"/>
      <c r="GZ212" s="44"/>
      <c r="HA212" s="44"/>
      <c r="HB212" s="44"/>
      <c r="HC212" s="44"/>
      <c r="HD212" s="44"/>
      <c r="HE212" s="44"/>
      <c r="HF212" s="44"/>
      <c r="HG212" s="44"/>
      <c r="HH212" s="44"/>
      <c r="HI212" s="44"/>
      <c r="HJ212" s="44"/>
      <c r="HK212" s="44"/>
      <c r="HL212" s="44"/>
      <c r="HM212" s="44"/>
      <c r="HN212" s="44"/>
      <c r="HO212" s="44"/>
      <c r="HP212" s="44"/>
      <c r="HQ212" s="44"/>
      <c r="HR212" s="44"/>
      <c r="HS212" s="44"/>
      <c r="HT212" s="44"/>
      <c r="HU212" s="44"/>
      <c r="HV212" s="44"/>
      <c r="HW212" s="44"/>
      <c r="HX212" s="44"/>
      <c r="HY212" s="44"/>
      <c r="HZ212" s="44"/>
      <c r="IA212" s="44"/>
      <c r="IB212" s="44"/>
      <c r="IC212" s="44"/>
      <c r="ID212" s="44"/>
      <c r="IE212" s="44"/>
      <c r="IF212" s="44"/>
      <c r="IG212" s="44"/>
      <c r="IH212" s="44"/>
      <c r="II212" s="44"/>
      <c r="IJ212" s="44"/>
      <c r="IK212" s="44"/>
      <c r="IL212" s="44"/>
      <c r="IM212" s="44"/>
      <c r="IN212" s="44"/>
      <c r="IO212" s="44"/>
      <c r="IP212" s="44"/>
      <c r="IQ212" s="44"/>
      <c r="IR212" s="44"/>
      <c r="IS212" s="44"/>
      <c r="IT212" s="44"/>
      <c r="IU212" s="44"/>
      <c r="IV212" s="44"/>
      <c r="IW212" s="44"/>
    </row>
    <row r="213" spans="1:257" s="3" customFormat="1" ht="12" customHeight="1" x14ac:dyDescent="0.2">
      <c r="A213" s="45" t="s">
        <v>53</v>
      </c>
      <c r="B213" s="45"/>
      <c r="D213" s="6"/>
      <c r="E213" s="6"/>
      <c r="F213" s="6"/>
      <c r="G213" s="6"/>
      <c r="H213" s="6"/>
      <c r="I213" s="6"/>
      <c r="L213" s="2"/>
      <c r="O213" s="26"/>
    </row>
    <row r="214" spans="1:257" ht="11.1" customHeight="1" x14ac:dyDescent="0.2">
      <c r="A214" s="47" t="s">
        <v>413</v>
      </c>
      <c r="B214" s="47" t="s">
        <v>356</v>
      </c>
      <c r="C214" s="11" t="s">
        <v>298</v>
      </c>
      <c r="D214" s="9">
        <v>58020</v>
      </c>
      <c r="E214" s="9"/>
      <c r="F214" s="9">
        <f>SUM(D214:E214)</f>
        <v>58020</v>
      </c>
      <c r="G214" s="9">
        <v>52704</v>
      </c>
      <c r="H214" s="9">
        <v>73923</v>
      </c>
      <c r="I214" s="12" t="s">
        <v>347</v>
      </c>
      <c r="O214" s="26"/>
    </row>
    <row r="215" spans="1:257" ht="12" customHeight="1" x14ac:dyDescent="0.2">
      <c r="A215" s="47" t="s">
        <v>356</v>
      </c>
      <c r="B215" s="47"/>
      <c r="C215" s="8" t="s">
        <v>183</v>
      </c>
      <c r="D215" s="9">
        <v>978</v>
      </c>
      <c r="E215" s="9"/>
      <c r="F215" s="9">
        <f t="shared" ref="F215" si="23">SUM(D215:E215)</f>
        <v>978</v>
      </c>
      <c r="G215" s="9">
        <v>859</v>
      </c>
      <c r="H215" s="9">
        <v>1476</v>
      </c>
      <c r="I215" s="17" t="s">
        <v>346</v>
      </c>
      <c r="J215" s="10" t="s">
        <v>725</v>
      </c>
      <c r="O215" s="26"/>
    </row>
    <row r="216" spans="1:257" ht="12" customHeight="1" x14ac:dyDescent="0.2">
      <c r="A216" s="47" t="s">
        <v>408</v>
      </c>
      <c r="B216" s="47"/>
      <c r="C216" s="8" t="s">
        <v>605</v>
      </c>
      <c r="D216" s="9">
        <v>0</v>
      </c>
      <c r="E216" s="9"/>
      <c r="F216" s="9">
        <f t="shared" ref="F216" si="24">SUM(D216:E216)</f>
        <v>0</v>
      </c>
      <c r="G216" s="9">
        <v>161</v>
      </c>
      <c r="H216" s="9">
        <v>150</v>
      </c>
      <c r="I216" s="17" t="s">
        <v>346</v>
      </c>
      <c r="J216" s="10" t="s">
        <v>726</v>
      </c>
      <c r="O216" s="26"/>
    </row>
    <row r="217" spans="1:257" ht="11.1" customHeight="1" x14ac:dyDescent="0.2">
      <c r="A217" s="47" t="s">
        <v>356</v>
      </c>
      <c r="B217" s="47"/>
      <c r="C217" s="11" t="s">
        <v>442</v>
      </c>
      <c r="D217" s="9">
        <v>0</v>
      </c>
      <c r="E217" s="9">
        <v>12896</v>
      </c>
      <c r="F217" s="9">
        <f t="shared" ref="F217:F273" si="25">SUM(D217:E217)</f>
        <v>12896</v>
      </c>
      <c r="G217" s="9">
        <v>12896</v>
      </c>
      <c r="H217" s="9">
        <v>0</v>
      </c>
      <c r="I217" s="12" t="s">
        <v>347</v>
      </c>
      <c r="O217" s="26"/>
    </row>
    <row r="218" spans="1:257" s="12" customFormat="1" ht="11.1" customHeight="1" x14ac:dyDescent="0.2">
      <c r="A218" s="47" t="s">
        <v>233</v>
      </c>
      <c r="B218" s="47" t="s">
        <v>233</v>
      </c>
      <c r="C218" s="33" t="s">
        <v>405</v>
      </c>
      <c r="D218" s="9">
        <v>2612</v>
      </c>
      <c r="E218" s="9">
        <v>-88</v>
      </c>
      <c r="F218" s="9">
        <f t="shared" si="25"/>
        <v>2524</v>
      </c>
      <c r="G218" s="9">
        <v>2173</v>
      </c>
      <c r="H218" s="9">
        <v>2340</v>
      </c>
      <c r="I218" s="12" t="s">
        <v>347</v>
      </c>
      <c r="J218" s="12" t="s">
        <v>705</v>
      </c>
      <c r="M218" s="32"/>
    </row>
    <row r="219" spans="1:257" s="12" customFormat="1" ht="11.1" customHeight="1" x14ac:dyDescent="0.2">
      <c r="A219" s="47" t="s">
        <v>233</v>
      </c>
      <c r="B219" s="47"/>
      <c r="C219" s="33" t="s">
        <v>721</v>
      </c>
      <c r="D219" s="9"/>
      <c r="E219" s="9"/>
      <c r="F219" s="9">
        <f t="shared" si="25"/>
        <v>0</v>
      </c>
      <c r="G219" s="9"/>
      <c r="H219" s="9">
        <v>3079</v>
      </c>
      <c r="I219" s="12" t="s">
        <v>347</v>
      </c>
      <c r="M219" s="32"/>
    </row>
    <row r="220" spans="1:257" s="12" customFormat="1" ht="11.1" customHeight="1" x14ac:dyDescent="0.2">
      <c r="A220" s="47" t="s">
        <v>233</v>
      </c>
      <c r="B220" s="47"/>
      <c r="C220" s="33" t="s">
        <v>722</v>
      </c>
      <c r="D220" s="9"/>
      <c r="E220" s="9"/>
      <c r="F220" s="9">
        <f t="shared" si="25"/>
        <v>0</v>
      </c>
      <c r="G220" s="9"/>
      <c r="H220" s="9">
        <v>110</v>
      </c>
      <c r="I220" s="12" t="s">
        <v>347</v>
      </c>
      <c r="M220" s="32"/>
    </row>
    <row r="221" spans="1:257" s="12" customFormat="1" ht="11.1" customHeight="1" x14ac:dyDescent="0.2">
      <c r="A221" s="47" t="s">
        <v>233</v>
      </c>
      <c r="B221" s="47"/>
      <c r="C221" s="33" t="s">
        <v>621</v>
      </c>
      <c r="D221" s="9">
        <v>0</v>
      </c>
      <c r="E221" s="9">
        <v>128</v>
      </c>
      <c r="F221" s="9">
        <f t="shared" si="25"/>
        <v>128</v>
      </c>
      <c r="G221" s="9">
        <v>128</v>
      </c>
      <c r="H221" s="9">
        <v>0</v>
      </c>
      <c r="I221" s="12" t="s">
        <v>346</v>
      </c>
      <c r="M221" s="32"/>
    </row>
    <row r="222" spans="1:257" s="12" customFormat="1" ht="11.1" customHeight="1" x14ac:dyDescent="0.2">
      <c r="A222" s="47" t="s">
        <v>619</v>
      </c>
      <c r="B222" s="47"/>
      <c r="C222" s="33" t="s">
        <v>620</v>
      </c>
      <c r="D222" s="9">
        <v>0</v>
      </c>
      <c r="E222" s="9">
        <v>1053</v>
      </c>
      <c r="F222" s="9">
        <f t="shared" si="25"/>
        <v>1053</v>
      </c>
      <c r="G222" s="9">
        <v>1053</v>
      </c>
      <c r="H222" s="9">
        <v>0</v>
      </c>
      <c r="I222" s="12" t="s">
        <v>346</v>
      </c>
      <c r="M222" s="32"/>
    </row>
    <row r="223" spans="1:257" s="12" customFormat="1" ht="11.1" customHeight="1" x14ac:dyDescent="0.2">
      <c r="A223" s="47" t="s">
        <v>296</v>
      </c>
      <c r="B223" s="47" t="s">
        <v>296</v>
      </c>
      <c r="C223" s="33" t="s">
        <v>539</v>
      </c>
      <c r="D223" s="9">
        <v>130</v>
      </c>
      <c r="E223" s="9"/>
      <c r="F223" s="9">
        <f t="shared" si="25"/>
        <v>130</v>
      </c>
      <c r="G223" s="9">
        <v>54</v>
      </c>
      <c r="H223" s="9">
        <v>227</v>
      </c>
      <c r="I223" s="12" t="s">
        <v>347</v>
      </c>
      <c r="J223" s="12" t="s">
        <v>449</v>
      </c>
      <c r="M223" s="32"/>
    </row>
    <row r="224" spans="1:257" s="12" customFormat="1" ht="11.1" customHeight="1" x14ac:dyDescent="0.2">
      <c r="A224" s="47" t="s">
        <v>617</v>
      </c>
      <c r="B224" s="47" t="s">
        <v>617</v>
      </c>
      <c r="C224" s="33" t="s">
        <v>618</v>
      </c>
      <c r="D224" s="9">
        <v>0</v>
      </c>
      <c r="E224" s="9">
        <v>77</v>
      </c>
      <c r="F224" s="9">
        <f t="shared" si="25"/>
        <v>77</v>
      </c>
      <c r="G224" s="9">
        <v>77</v>
      </c>
      <c r="H224" s="9">
        <v>0</v>
      </c>
      <c r="I224" s="12" t="s">
        <v>347</v>
      </c>
      <c r="M224" s="32"/>
    </row>
    <row r="225" spans="1:15" s="12" customFormat="1" ht="11.1" customHeight="1" x14ac:dyDescent="0.2">
      <c r="A225" s="47" t="s">
        <v>654</v>
      </c>
      <c r="B225" s="47"/>
      <c r="C225" s="33" t="s">
        <v>160</v>
      </c>
      <c r="D225" s="9">
        <v>0</v>
      </c>
      <c r="E225" s="9">
        <v>7</v>
      </c>
      <c r="F225" s="9">
        <f t="shared" si="25"/>
        <v>7</v>
      </c>
      <c r="G225" s="9">
        <v>7</v>
      </c>
      <c r="H225" s="9">
        <v>20</v>
      </c>
      <c r="I225" s="12" t="s">
        <v>347</v>
      </c>
      <c r="M225" s="32"/>
    </row>
    <row r="226" spans="1:15" s="12" customFormat="1" ht="11.1" customHeight="1" x14ac:dyDescent="0.2">
      <c r="A226" s="47" t="s">
        <v>354</v>
      </c>
      <c r="B226" s="47" t="s">
        <v>354</v>
      </c>
      <c r="C226" s="33" t="s">
        <v>156</v>
      </c>
      <c r="D226" s="9">
        <v>400</v>
      </c>
      <c r="E226" s="9"/>
      <c r="F226" s="9">
        <f t="shared" si="25"/>
        <v>400</v>
      </c>
      <c r="G226" s="9"/>
      <c r="H226" s="9">
        <v>400</v>
      </c>
      <c r="I226" s="12" t="s">
        <v>347</v>
      </c>
      <c r="M226" s="32"/>
    </row>
    <row r="227" spans="1:15" s="12" customFormat="1" ht="11.1" customHeight="1" x14ac:dyDescent="0.2">
      <c r="A227" s="47" t="s">
        <v>354</v>
      </c>
      <c r="B227" s="47"/>
      <c r="C227" s="33" t="s">
        <v>308</v>
      </c>
      <c r="D227" s="9">
        <v>100</v>
      </c>
      <c r="E227" s="9"/>
      <c r="F227" s="9">
        <f t="shared" si="25"/>
        <v>100</v>
      </c>
      <c r="G227" s="9"/>
      <c r="H227" s="9">
        <v>100</v>
      </c>
      <c r="I227" s="12" t="s">
        <v>347</v>
      </c>
      <c r="M227" s="32"/>
    </row>
    <row r="228" spans="1:15" s="12" customFormat="1" ht="11.1" customHeight="1" x14ac:dyDescent="0.2">
      <c r="A228" s="47" t="s">
        <v>693</v>
      </c>
      <c r="B228" s="47"/>
      <c r="C228" s="33" t="s">
        <v>392</v>
      </c>
      <c r="D228" s="9">
        <v>860</v>
      </c>
      <c r="E228" s="9"/>
      <c r="F228" s="9">
        <f t="shared" si="25"/>
        <v>860</v>
      </c>
      <c r="G228" s="9">
        <v>644</v>
      </c>
      <c r="H228" s="9">
        <v>860</v>
      </c>
      <c r="I228" s="12" t="s">
        <v>347</v>
      </c>
      <c r="J228" s="12" t="s">
        <v>537</v>
      </c>
      <c r="M228" s="32"/>
    </row>
    <row r="229" spans="1:15" s="12" customFormat="1" ht="11.1" customHeight="1" x14ac:dyDescent="0.2">
      <c r="A229" s="47" t="s">
        <v>693</v>
      </c>
      <c r="B229" s="47"/>
      <c r="C229" s="33" t="s">
        <v>393</v>
      </c>
      <c r="D229" s="9">
        <v>260</v>
      </c>
      <c r="E229" s="9"/>
      <c r="F229" s="9">
        <f t="shared" si="25"/>
        <v>260</v>
      </c>
      <c r="G229" s="9">
        <v>236</v>
      </c>
      <c r="H229" s="9">
        <v>260</v>
      </c>
      <c r="I229" s="12" t="s">
        <v>347</v>
      </c>
      <c r="J229" s="12" t="s">
        <v>538</v>
      </c>
      <c r="M229" s="32"/>
    </row>
    <row r="230" spans="1:15" s="156" customFormat="1" ht="11.1" customHeight="1" x14ac:dyDescent="0.2">
      <c r="A230" s="153" t="s">
        <v>693</v>
      </c>
      <c r="B230" s="153"/>
      <c r="C230" s="154" t="s">
        <v>775</v>
      </c>
      <c r="D230" s="155"/>
      <c r="E230" s="155"/>
      <c r="F230" s="155">
        <f t="shared" si="25"/>
        <v>0</v>
      </c>
      <c r="G230" s="155"/>
      <c r="H230" s="155">
        <v>1146</v>
      </c>
      <c r="I230" s="156" t="s">
        <v>347</v>
      </c>
      <c r="J230" s="156" t="s">
        <v>776</v>
      </c>
      <c r="M230" s="157"/>
    </row>
    <row r="231" spans="1:15" s="12" customFormat="1" ht="11.1" customHeight="1" x14ac:dyDescent="0.2">
      <c r="A231" s="47" t="s">
        <v>354</v>
      </c>
      <c r="B231" s="47"/>
      <c r="C231" s="33" t="s">
        <v>85</v>
      </c>
      <c r="D231" s="9">
        <v>600</v>
      </c>
      <c r="E231" s="9">
        <v>-301</v>
      </c>
      <c r="F231" s="9">
        <f t="shared" si="25"/>
        <v>299</v>
      </c>
      <c r="G231" s="9"/>
      <c r="H231" s="9">
        <v>600</v>
      </c>
      <c r="I231" s="12" t="s">
        <v>347</v>
      </c>
      <c r="M231" s="32"/>
    </row>
    <row r="232" spans="1:15" s="156" customFormat="1" ht="11.1" customHeight="1" x14ac:dyDescent="0.2">
      <c r="A232" s="153" t="s">
        <v>234</v>
      </c>
      <c r="B232" s="153" t="s">
        <v>234</v>
      </c>
      <c r="C232" s="154" t="s">
        <v>96</v>
      </c>
      <c r="D232" s="155">
        <v>721</v>
      </c>
      <c r="E232" s="155">
        <v>163</v>
      </c>
      <c r="F232" s="155">
        <f t="shared" si="25"/>
        <v>884</v>
      </c>
      <c r="G232" s="155">
        <v>636</v>
      </c>
      <c r="H232" s="155">
        <v>1153</v>
      </c>
      <c r="I232" s="156" t="s">
        <v>347</v>
      </c>
      <c r="J232" s="156">
        <v>134000</v>
      </c>
      <c r="M232" s="157"/>
    </row>
    <row r="233" spans="1:15" s="12" customFormat="1" ht="11.1" customHeight="1" x14ac:dyDescent="0.2">
      <c r="A233" s="47" t="s">
        <v>234</v>
      </c>
      <c r="B233" s="47"/>
      <c r="C233" s="33" t="s">
        <v>616</v>
      </c>
      <c r="D233" s="9">
        <v>0</v>
      </c>
      <c r="E233" s="9"/>
      <c r="F233" s="9">
        <f t="shared" si="25"/>
        <v>0</v>
      </c>
      <c r="G233" s="9">
        <v>20</v>
      </c>
      <c r="H233" s="9">
        <v>0</v>
      </c>
      <c r="I233" s="12" t="s">
        <v>346</v>
      </c>
      <c r="M233" s="32"/>
    </row>
    <row r="234" spans="1:15" s="12" customFormat="1" ht="11.1" customHeight="1" x14ac:dyDescent="0.2">
      <c r="A234" s="47" t="s">
        <v>295</v>
      </c>
      <c r="B234" s="47"/>
      <c r="C234" s="33" t="s">
        <v>540</v>
      </c>
      <c r="D234" s="9">
        <v>20</v>
      </c>
      <c r="E234" s="9">
        <v>20</v>
      </c>
      <c r="F234" s="9">
        <f t="shared" si="25"/>
        <v>40</v>
      </c>
      <c r="G234" s="9">
        <v>8</v>
      </c>
      <c r="H234" s="9">
        <v>35</v>
      </c>
      <c r="I234" s="12" t="s">
        <v>347</v>
      </c>
      <c r="M234" s="32"/>
    </row>
    <row r="235" spans="1:15" s="12" customFormat="1" ht="11.1" customHeight="1" x14ac:dyDescent="0.2">
      <c r="A235" s="47" t="s">
        <v>359</v>
      </c>
      <c r="B235" s="47" t="s">
        <v>359</v>
      </c>
      <c r="C235" s="33" t="s">
        <v>204</v>
      </c>
      <c r="D235" s="9">
        <v>100</v>
      </c>
      <c r="E235" s="9"/>
      <c r="F235" s="9">
        <f t="shared" si="25"/>
        <v>100</v>
      </c>
      <c r="G235" s="9"/>
      <c r="H235" s="9">
        <v>100</v>
      </c>
      <c r="I235" s="12" t="s">
        <v>347</v>
      </c>
      <c r="M235" s="32"/>
    </row>
    <row r="236" spans="1:15" s="12" customFormat="1" ht="11.1" customHeight="1" x14ac:dyDescent="0.2">
      <c r="A236" s="47" t="s">
        <v>359</v>
      </c>
      <c r="B236" s="47"/>
      <c r="C236" s="33" t="s">
        <v>344</v>
      </c>
      <c r="D236" s="9">
        <v>1000</v>
      </c>
      <c r="E236" s="9"/>
      <c r="F236" s="9">
        <f t="shared" si="25"/>
        <v>1000</v>
      </c>
      <c r="G236" s="9">
        <v>25</v>
      </c>
      <c r="H236" s="9">
        <v>0</v>
      </c>
      <c r="I236" s="12" t="s">
        <v>347</v>
      </c>
      <c r="M236" s="32"/>
    </row>
    <row r="237" spans="1:15" s="12" customFormat="1" ht="11.1" customHeight="1" x14ac:dyDescent="0.2">
      <c r="A237" s="47" t="s">
        <v>359</v>
      </c>
      <c r="B237" s="47"/>
      <c r="C237" s="33" t="s">
        <v>66</v>
      </c>
      <c r="D237" s="9">
        <v>700</v>
      </c>
      <c r="E237" s="9"/>
      <c r="F237" s="9">
        <f t="shared" si="25"/>
        <v>700</v>
      </c>
      <c r="G237" s="9">
        <v>1559</v>
      </c>
      <c r="H237" s="9">
        <v>1000</v>
      </c>
      <c r="I237" s="12" t="s">
        <v>347</v>
      </c>
      <c r="M237" s="32"/>
    </row>
    <row r="238" spans="1:15" s="12" customFormat="1" ht="11.1" customHeight="1" x14ac:dyDescent="0.2">
      <c r="A238" s="47" t="s">
        <v>359</v>
      </c>
      <c r="B238" s="47"/>
      <c r="C238" s="33" t="s">
        <v>88</v>
      </c>
      <c r="D238" s="9">
        <v>80</v>
      </c>
      <c r="E238" s="9"/>
      <c r="F238" s="9">
        <f t="shared" si="25"/>
        <v>80</v>
      </c>
      <c r="G238" s="9"/>
      <c r="H238" s="9">
        <v>50</v>
      </c>
      <c r="I238" s="12" t="s">
        <v>347</v>
      </c>
      <c r="M238" s="32"/>
    </row>
    <row r="239" spans="1:15" s="12" customFormat="1" ht="11.1" customHeight="1" x14ac:dyDescent="0.2">
      <c r="A239" s="47" t="s">
        <v>359</v>
      </c>
      <c r="B239" s="47"/>
      <c r="C239" s="33" t="s">
        <v>478</v>
      </c>
      <c r="D239" s="9">
        <v>400</v>
      </c>
      <c r="E239" s="9"/>
      <c r="F239" s="9">
        <f t="shared" si="25"/>
        <v>400</v>
      </c>
      <c r="G239" s="9">
        <v>269</v>
      </c>
      <c r="H239" s="9">
        <v>400</v>
      </c>
      <c r="I239" s="12" t="s">
        <v>347</v>
      </c>
      <c r="M239" s="32"/>
    </row>
    <row r="240" spans="1:15" ht="11.1" customHeight="1" x14ac:dyDescent="0.2">
      <c r="A240" s="47" t="s">
        <v>243</v>
      </c>
      <c r="B240" s="47" t="s">
        <v>243</v>
      </c>
      <c r="C240" s="8" t="s">
        <v>119</v>
      </c>
      <c r="D240" s="9">
        <v>255</v>
      </c>
      <c r="E240" s="9"/>
      <c r="F240" s="9">
        <f t="shared" si="25"/>
        <v>255</v>
      </c>
      <c r="G240" s="9">
        <v>297</v>
      </c>
      <c r="H240" s="9">
        <v>350</v>
      </c>
      <c r="I240" s="12" t="s">
        <v>347</v>
      </c>
      <c r="J240" s="10" t="s">
        <v>549</v>
      </c>
      <c r="O240" s="26"/>
    </row>
    <row r="241" spans="1:15" ht="11.1" customHeight="1" x14ac:dyDescent="0.2">
      <c r="A241" s="47" t="s">
        <v>243</v>
      </c>
      <c r="B241" s="47"/>
      <c r="C241" s="8" t="s">
        <v>518</v>
      </c>
      <c r="D241" s="9">
        <v>240</v>
      </c>
      <c r="E241" s="9"/>
      <c r="F241" s="9">
        <f t="shared" si="25"/>
        <v>240</v>
      </c>
      <c r="G241" s="9">
        <v>323</v>
      </c>
      <c r="H241" s="9">
        <v>350</v>
      </c>
      <c r="I241" s="12" t="s">
        <v>347</v>
      </c>
      <c r="J241" s="10" t="s">
        <v>548</v>
      </c>
      <c r="O241" s="26"/>
    </row>
    <row r="242" spans="1:15" ht="11.1" customHeight="1" x14ac:dyDescent="0.2">
      <c r="A242" s="47" t="s">
        <v>243</v>
      </c>
      <c r="B242" s="47"/>
      <c r="C242" s="8" t="s">
        <v>303</v>
      </c>
      <c r="D242" s="9">
        <v>500</v>
      </c>
      <c r="E242" s="9"/>
      <c r="F242" s="9">
        <f t="shared" si="25"/>
        <v>500</v>
      </c>
      <c r="G242" s="9">
        <v>520</v>
      </c>
      <c r="H242" s="9">
        <v>550</v>
      </c>
      <c r="I242" s="12" t="s">
        <v>347</v>
      </c>
      <c r="J242" s="10" t="s">
        <v>400</v>
      </c>
      <c r="O242" s="26"/>
    </row>
    <row r="243" spans="1:15" s="12" customFormat="1" ht="11.1" customHeight="1" x14ac:dyDescent="0.2">
      <c r="A243" s="47" t="s">
        <v>239</v>
      </c>
      <c r="B243" s="47" t="s">
        <v>239</v>
      </c>
      <c r="C243" s="33" t="s">
        <v>225</v>
      </c>
      <c r="D243" s="9">
        <v>100</v>
      </c>
      <c r="E243" s="9"/>
      <c r="F243" s="9">
        <f t="shared" si="25"/>
        <v>100</v>
      </c>
      <c r="G243" s="9">
        <v>143</v>
      </c>
      <c r="H243" s="9">
        <v>150</v>
      </c>
      <c r="I243" s="12" t="s">
        <v>347</v>
      </c>
      <c r="M243" s="32"/>
    </row>
    <row r="244" spans="1:15" s="12" customFormat="1" ht="11.1" customHeight="1" x14ac:dyDescent="0.2">
      <c r="A244" s="47" t="s">
        <v>239</v>
      </c>
      <c r="B244" s="47"/>
      <c r="C244" s="33" t="s">
        <v>59</v>
      </c>
      <c r="D244" s="9">
        <v>30</v>
      </c>
      <c r="E244" s="9"/>
      <c r="F244" s="9">
        <f t="shared" si="25"/>
        <v>30</v>
      </c>
      <c r="G244" s="9">
        <v>12</v>
      </c>
      <c r="H244" s="9">
        <v>30</v>
      </c>
      <c r="I244" s="12" t="s">
        <v>347</v>
      </c>
      <c r="M244" s="32"/>
    </row>
    <row r="245" spans="1:15" ht="11.1" customHeight="1" x14ac:dyDescent="0.2">
      <c r="A245" s="47" t="s">
        <v>239</v>
      </c>
      <c r="B245" s="47"/>
      <c r="C245" s="8" t="s">
        <v>120</v>
      </c>
      <c r="D245" s="9">
        <v>100</v>
      </c>
      <c r="E245" s="9"/>
      <c r="F245" s="9">
        <f t="shared" si="25"/>
        <v>100</v>
      </c>
      <c r="G245" s="9">
        <v>402</v>
      </c>
      <c r="H245" s="9">
        <v>450</v>
      </c>
      <c r="I245" s="12" t="s">
        <v>347</v>
      </c>
      <c r="J245" s="10" t="s">
        <v>150</v>
      </c>
      <c r="O245" s="26"/>
    </row>
    <row r="246" spans="1:15" ht="11.1" customHeight="1" x14ac:dyDescent="0.2">
      <c r="A246" s="47" t="s">
        <v>355</v>
      </c>
      <c r="B246" s="47" t="s">
        <v>355</v>
      </c>
      <c r="C246" s="8" t="s">
        <v>381</v>
      </c>
      <c r="D246" s="9">
        <v>70</v>
      </c>
      <c r="E246" s="9"/>
      <c r="F246" s="9">
        <f t="shared" si="25"/>
        <v>70</v>
      </c>
      <c r="G246" s="9">
        <v>40</v>
      </c>
      <c r="H246" s="9">
        <v>70</v>
      </c>
      <c r="I246" s="12" t="s">
        <v>347</v>
      </c>
      <c r="O246" s="26"/>
    </row>
    <row r="247" spans="1:15" ht="11.1" customHeight="1" x14ac:dyDescent="0.2">
      <c r="A247" s="47" t="s">
        <v>355</v>
      </c>
      <c r="B247" s="47"/>
      <c r="C247" s="8" t="s">
        <v>83</v>
      </c>
      <c r="D247" s="9">
        <v>50</v>
      </c>
      <c r="E247" s="9"/>
      <c r="F247" s="9">
        <f t="shared" si="25"/>
        <v>50</v>
      </c>
      <c r="G247" s="9"/>
      <c r="H247" s="9">
        <v>50</v>
      </c>
      <c r="I247" s="12" t="s">
        <v>347</v>
      </c>
      <c r="O247" s="26"/>
    </row>
    <row r="248" spans="1:15" ht="11.1" customHeight="1" x14ac:dyDescent="0.2">
      <c r="A248" s="47" t="s">
        <v>362</v>
      </c>
      <c r="B248" s="47" t="s">
        <v>362</v>
      </c>
      <c r="C248" s="8" t="s">
        <v>327</v>
      </c>
      <c r="D248" s="9">
        <v>2</v>
      </c>
      <c r="E248" s="9"/>
      <c r="F248" s="9">
        <f t="shared" si="25"/>
        <v>2</v>
      </c>
      <c r="G248" s="9">
        <v>3</v>
      </c>
      <c r="H248" s="9">
        <v>3</v>
      </c>
      <c r="I248" s="12" t="s">
        <v>347</v>
      </c>
      <c r="O248" s="26"/>
    </row>
    <row r="249" spans="1:15" ht="11.1" customHeight="1" x14ac:dyDescent="0.2">
      <c r="A249" s="47" t="s">
        <v>242</v>
      </c>
      <c r="B249" s="47" t="s">
        <v>242</v>
      </c>
      <c r="C249" s="8" t="s">
        <v>121</v>
      </c>
      <c r="D249" s="9">
        <v>200</v>
      </c>
      <c r="E249" s="9"/>
      <c r="F249" s="9">
        <f t="shared" si="25"/>
        <v>200</v>
      </c>
      <c r="G249" s="9"/>
      <c r="H249" s="9">
        <v>200</v>
      </c>
      <c r="I249" s="12" t="s">
        <v>347</v>
      </c>
      <c r="J249" s="12" t="s">
        <v>309</v>
      </c>
      <c r="O249" s="26"/>
    </row>
    <row r="250" spans="1:15" ht="11.1" customHeight="1" x14ac:dyDescent="0.2">
      <c r="A250" s="47" t="s">
        <v>246</v>
      </c>
      <c r="B250" s="47" t="s">
        <v>246</v>
      </c>
      <c r="C250" s="8" t="s">
        <v>270</v>
      </c>
      <c r="D250" s="9">
        <v>1600</v>
      </c>
      <c r="E250" s="9"/>
      <c r="F250" s="9">
        <f t="shared" si="25"/>
        <v>1600</v>
      </c>
      <c r="G250" s="9">
        <v>1552</v>
      </c>
      <c r="H250" s="9">
        <v>3000</v>
      </c>
      <c r="I250" s="12" t="s">
        <v>347</v>
      </c>
      <c r="J250" s="12"/>
      <c r="O250" s="26"/>
    </row>
    <row r="251" spans="1:15" ht="11.1" customHeight="1" x14ac:dyDescent="0.2">
      <c r="A251" s="47" t="s">
        <v>240</v>
      </c>
      <c r="B251" s="47" t="s">
        <v>240</v>
      </c>
      <c r="C251" s="8" t="s">
        <v>122</v>
      </c>
      <c r="D251" s="9">
        <v>10</v>
      </c>
      <c r="E251" s="9"/>
      <c r="F251" s="9">
        <f t="shared" si="25"/>
        <v>10</v>
      </c>
      <c r="G251" s="9">
        <v>1</v>
      </c>
      <c r="H251" s="9">
        <v>10</v>
      </c>
      <c r="I251" s="12" t="s">
        <v>347</v>
      </c>
      <c r="O251" s="26"/>
    </row>
    <row r="252" spans="1:15" ht="11.1" customHeight="1" x14ac:dyDescent="0.2">
      <c r="A252" s="47" t="s">
        <v>240</v>
      </c>
      <c r="B252" s="47"/>
      <c r="C252" s="8" t="s">
        <v>151</v>
      </c>
      <c r="D252" s="9">
        <v>550</v>
      </c>
      <c r="E252" s="9"/>
      <c r="F252" s="9">
        <f t="shared" si="25"/>
        <v>550</v>
      </c>
      <c r="G252" s="9">
        <v>421</v>
      </c>
      <c r="H252" s="9">
        <v>550</v>
      </c>
      <c r="I252" s="12" t="s">
        <v>347</v>
      </c>
      <c r="J252" s="12"/>
      <c r="K252" s="12"/>
      <c r="O252" s="26"/>
    </row>
    <row r="253" spans="1:15" ht="11.1" customHeight="1" x14ac:dyDescent="0.2">
      <c r="A253" s="47" t="s">
        <v>240</v>
      </c>
      <c r="B253" s="47"/>
      <c r="C253" s="8" t="s">
        <v>482</v>
      </c>
      <c r="D253" s="9">
        <v>150</v>
      </c>
      <c r="E253" s="9"/>
      <c r="F253" s="9">
        <f t="shared" si="25"/>
        <v>150</v>
      </c>
      <c r="G253" s="9">
        <v>103</v>
      </c>
      <c r="H253" s="9">
        <v>150</v>
      </c>
      <c r="I253" s="12" t="s">
        <v>347</v>
      </c>
      <c r="J253" s="12"/>
      <c r="K253" s="12"/>
      <c r="O253" s="26"/>
    </row>
    <row r="254" spans="1:15" ht="11.1" customHeight="1" x14ac:dyDescent="0.2">
      <c r="A254" s="47" t="s">
        <v>240</v>
      </c>
      <c r="B254" s="47"/>
      <c r="C254" s="8" t="s">
        <v>479</v>
      </c>
      <c r="D254" s="9">
        <v>90</v>
      </c>
      <c r="E254" s="9"/>
      <c r="F254" s="9">
        <f t="shared" si="25"/>
        <v>90</v>
      </c>
      <c r="G254" s="9">
        <v>98</v>
      </c>
      <c r="H254" s="9">
        <v>100</v>
      </c>
      <c r="I254" s="12" t="s">
        <v>347</v>
      </c>
      <c r="J254" s="12"/>
      <c r="K254" s="12"/>
      <c r="O254" s="26"/>
    </row>
    <row r="255" spans="1:15" ht="11.1" customHeight="1" x14ac:dyDescent="0.2">
      <c r="A255" s="47" t="s">
        <v>240</v>
      </c>
      <c r="B255" s="47" t="s">
        <v>240</v>
      </c>
      <c r="C255" s="8" t="s">
        <v>463</v>
      </c>
      <c r="D255" s="9">
        <v>10</v>
      </c>
      <c r="E255" s="9"/>
      <c r="F255" s="9">
        <f t="shared" si="25"/>
        <v>10</v>
      </c>
      <c r="G255" s="9">
        <v>8</v>
      </c>
      <c r="H255" s="9">
        <v>10</v>
      </c>
      <c r="I255" s="12" t="s">
        <v>347</v>
      </c>
      <c r="J255" s="12"/>
      <c r="K255" s="12"/>
      <c r="O255" s="26"/>
    </row>
    <row r="256" spans="1:15" ht="11.1" customHeight="1" x14ac:dyDescent="0.2">
      <c r="A256" s="47" t="s">
        <v>240</v>
      </c>
      <c r="B256" s="47"/>
      <c r="C256" s="8" t="s">
        <v>464</v>
      </c>
      <c r="D256" s="9">
        <v>45</v>
      </c>
      <c r="E256" s="9"/>
      <c r="F256" s="9">
        <f t="shared" si="25"/>
        <v>45</v>
      </c>
      <c r="G256" s="9">
        <v>43</v>
      </c>
      <c r="H256" s="9">
        <v>45</v>
      </c>
      <c r="I256" s="12" t="s">
        <v>347</v>
      </c>
      <c r="J256" s="12"/>
      <c r="K256" s="12"/>
      <c r="O256" s="26"/>
    </row>
    <row r="257" spans="1:15" ht="11.1" customHeight="1" x14ac:dyDescent="0.2">
      <c r="A257" s="47" t="s">
        <v>663</v>
      </c>
      <c r="B257" s="47"/>
      <c r="C257" s="8" t="s">
        <v>473</v>
      </c>
      <c r="D257" s="9">
        <v>180</v>
      </c>
      <c r="E257" s="9"/>
      <c r="F257" s="9">
        <f t="shared" si="25"/>
        <v>180</v>
      </c>
      <c r="G257" s="9">
        <v>180</v>
      </c>
      <c r="H257" s="9">
        <v>180</v>
      </c>
      <c r="I257" s="12" t="s">
        <v>347</v>
      </c>
      <c r="J257" s="12" t="s">
        <v>564</v>
      </c>
      <c r="K257" s="12"/>
      <c r="O257" s="26"/>
    </row>
    <row r="258" spans="1:15" ht="11.1" customHeight="1" x14ac:dyDescent="0.2">
      <c r="A258" s="47" t="s">
        <v>240</v>
      </c>
      <c r="B258" s="47"/>
      <c r="C258" s="8" t="s">
        <v>189</v>
      </c>
      <c r="D258" s="9">
        <v>2100</v>
      </c>
      <c r="E258" s="9"/>
      <c r="F258" s="9">
        <f t="shared" si="25"/>
        <v>2100</v>
      </c>
      <c r="G258" s="9">
        <v>1693</v>
      </c>
      <c r="H258" s="9">
        <v>2000</v>
      </c>
      <c r="I258" s="12" t="s">
        <v>347</v>
      </c>
      <c r="J258" s="10" t="s">
        <v>277</v>
      </c>
      <c r="O258" s="26"/>
    </row>
    <row r="259" spans="1:15" ht="11.1" customHeight="1" x14ac:dyDescent="0.2">
      <c r="A259" s="47" t="s">
        <v>240</v>
      </c>
      <c r="B259" s="47"/>
      <c r="C259" s="8" t="s">
        <v>271</v>
      </c>
      <c r="D259" s="9">
        <v>150</v>
      </c>
      <c r="E259" s="9"/>
      <c r="F259" s="9">
        <f t="shared" si="25"/>
        <v>150</v>
      </c>
      <c r="G259" s="9">
        <v>7</v>
      </c>
      <c r="H259" s="9">
        <v>525</v>
      </c>
      <c r="I259" s="12" t="s">
        <v>347</v>
      </c>
      <c r="J259" s="10" t="s">
        <v>717</v>
      </c>
      <c r="O259" s="26"/>
    </row>
    <row r="260" spans="1:15" ht="11.1" customHeight="1" x14ac:dyDescent="0.2">
      <c r="A260" s="47" t="s">
        <v>240</v>
      </c>
      <c r="B260" s="47"/>
      <c r="C260" s="8" t="s">
        <v>226</v>
      </c>
      <c r="D260" s="9">
        <v>4000</v>
      </c>
      <c r="E260" s="9"/>
      <c r="F260" s="9">
        <f t="shared" si="25"/>
        <v>4000</v>
      </c>
      <c r="G260" s="9">
        <v>2701</v>
      </c>
      <c r="H260" s="9">
        <v>3500</v>
      </c>
      <c r="I260" s="12" t="s">
        <v>347</v>
      </c>
      <c r="J260" s="12"/>
      <c r="O260" s="26"/>
    </row>
    <row r="261" spans="1:15" ht="11.1" customHeight="1" x14ac:dyDescent="0.2">
      <c r="A261" s="47" t="s">
        <v>240</v>
      </c>
      <c r="B261" s="47"/>
      <c r="C261" s="8" t="s">
        <v>401</v>
      </c>
      <c r="D261" s="9">
        <v>600</v>
      </c>
      <c r="E261" s="9"/>
      <c r="F261" s="9">
        <f t="shared" si="25"/>
        <v>600</v>
      </c>
      <c r="G261" s="9">
        <v>600</v>
      </c>
      <c r="H261" s="9">
        <v>600</v>
      </c>
      <c r="I261" s="12" t="s">
        <v>347</v>
      </c>
      <c r="O261" s="26"/>
    </row>
    <row r="262" spans="1:15" ht="11.1" customHeight="1" x14ac:dyDescent="0.2">
      <c r="A262" s="47" t="s">
        <v>240</v>
      </c>
      <c r="B262" s="47"/>
      <c r="C262" s="8" t="s">
        <v>398</v>
      </c>
      <c r="D262" s="9">
        <v>700</v>
      </c>
      <c r="E262" s="9"/>
      <c r="F262" s="9">
        <f t="shared" si="25"/>
        <v>700</v>
      </c>
      <c r="G262" s="9">
        <v>1617</v>
      </c>
      <c r="H262" s="9">
        <v>600</v>
      </c>
      <c r="I262" s="12" t="s">
        <v>347</v>
      </c>
      <c r="J262" s="10" t="s">
        <v>399</v>
      </c>
      <c r="O262" s="26"/>
    </row>
    <row r="263" spans="1:15" ht="11.1" customHeight="1" x14ac:dyDescent="0.2">
      <c r="A263" s="47" t="s">
        <v>240</v>
      </c>
      <c r="B263" s="47"/>
      <c r="C263" s="8" t="s">
        <v>116</v>
      </c>
      <c r="D263" s="9">
        <v>1000</v>
      </c>
      <c r="E263" s="9"/>
      <c r="F263" s="9">
        <f t="shared" si="25"/>
        <v>1000</v>
      </c>
      <c r="G263" s="9"/>
      <c r="H263" s="9">
        <v>500</v>
      </c>
      <c r="I263" s="12" t="s">
        <v>347</v>
      </c>
      <c r="J263" s="10" t="s">
        <v>149</v>
      </c>
      <c r="O263" s="26"/>
    </row>
    <row r="264" spans="1:15" ht="11.1" customHeight="1" x14ac:dyDescent="0.2">
      <c r="A264" s="47" t="s">
        <v>240</v>
      </c>
      <c r="B264" s="47"/>
      <c r="C264" s="8" t="s">
        <v>382</v>
      </c>
      <c r="D264" s="9">
        <v>400</v>
      </c>
      <c r="E264" s="9"/>
      <c r="F264" s="9">
        <f t="shared" si="25"/>
        <v>400</v>
      </c>
      <c r="G264" s="9"/>
      <c r="H264" s="9">
        <v>400</v>
      </c>
      <c r="I264" s="12" t="s">
        <v>347</v>
      </c>
      <c r="O264" s="26"/>
    </row>
    <row r="265" spans="1:15" ht="11.1" customHeight="1" x14ac:dyDescent="0.2">
      <c r="A265" s="47" t="s">
        <v>240</v>
      </c>
      <c r="B265" s="47"/>
      <c r="C265" s="8" t="s">
        <v>299</v>
      </c>
      <c r="D265" s="9">
        <v>150</v>
      </c>
      <c r="E265" s="9"/>
      <c r="F265" s="9">
        <f t="shared" si="25"/>
        <v>150</v>
      </c>
      <c r="G265" s="9">
        <v>120</v>
      </c>
      <c r="H265" s="9">
        <v>150</v>
      </c>
      <c r="I265" s="12" t="s">
        <v>347</v>
      </c>
      <c r="O265" s="26"/>
    </row>
    <row r="266" spans="1:15" ht="11.1" customHeight="1" x14ac:dyDescent="0.2">
      <c r="A266" s="47" t="s">
        <v>240</v>
      </c>
      <c r="B266" s="47"/>
      <c r="C266" s="8" t="s">
        <v>69</v>
      </c>
      <c r="D266" s="9">
        <v>1200</v>
      </c>
      <c r="E266" s="9"/>
      <c r="F266" s="9">
        <f t="shared" si="25"/>
        <v>1200</v>
      </c>
      <c r="G266" s="9">
        <v>752</v>
      </c>
      <c r="H266" s="9">
        <v>1200</v>
      </c>
      <c r="I266" s="12" t="s">
        <v>347</v>
      </c>
      <c r="O266" s="26"/>
    </row>
    <row r="267" spans="1:15" ht="11.1" customHeight="1" x14ac:dyDescent="0.2">
      <c r="A267" s="47" t="s">
        <v>240</v>
      </c>
      <c r="B267" s="47"/>
      <c r="C267" s="8" t="s">
        <v>324</v>
      </c>
      <c r="D267" s="9">
        <v>500</v>
      </c>
      <c r="E267" s="9"/>
      <c r="F267" s="9">
        <f t="shared" si="25"/>
        <v>500</v>
      </c>
      <c r="G267" s="9">
        <v>279</v>
      </c>
      <c r="H267" s="9">
        <v>500</v>
      </c>
      <c r="I267" s="12" t="s">
        <v>347</v>
      </c>
      <c r="O267" s="26"/>
    </row>
    <row r="268" spans="1:15" ht="11.1" customHeight="1" x14ac:dyDescent="0.2">
      <c r="A268" s="47" t="s">
        <v>240</v>
      </c>
      <c r="B268" s="47"/>
      <c r="C268" s="8" t="s">
        <v>177</v>
      </c>
      <c r="D268" s="9">
        <v>2000</v>
      </c>
      <c r="E268" s="9"/>
      <c r="F268" s="9">
        <f t="shared" si="25"/>
        <v>2000</v>
      </c>
      <c r="G268" s="9">
        <v>2183</v>
      </c>
      <c r="H268" s="9">
        <v>2200</v>
      </c>
      <c r="I268" s="12" t="s">
        <v>347</v>
      </c>
      <c r="O268" s="26"/>
    </row>
    <row r="269" spans="1:15" s="12" customFormat="1" ht="11.1" customHeight="1" x14ac:dyDescent="0.2">
      <c r="A269" s="47" t="s">
        <v>664</v>
      </c>
      <c r="B269" s="47"/>
      <c r="C269" s="33" t="s">
        <v>202</v>
      </c>
      <c r="D269" s="9">
        <v>600</v>
      </c>
      <c r="E269" s="9"/>
      <c r="F269" s="9">
        <f t="shared" si="25"/>
        <v>600</v>
      </c>
      <c r="G269" s="9">
        <v>562</v>
      </c>
      <c r="H269" s="9">
        <v>600</v>
      </c>
      <c r="I269" s="12" t="s">
        <v>347</v>
      </c>
      <c r="M269" s="32"/>
    </row>
    <row r="270" spans="1:15" s="12" customFormat="1" ht="11.1" customHeight="1" x14ac:dyDescent="0.2">
      <c r="A270" s="47" t="s">
        <v>665</v>
      </c>
      <c r="B270" s="47"/>
      <c r="C270" s="33" t="s">
        <v>512</v>
      </c>
      <c r="D270" s="9">
        <v>250</v>
      </c>
      <c r="E270" s="9"/>
      <c r="F270" s="9">
        <f t="shared" si="25"/>
        <v>250</v>
      </c>
      <c r="G270" s="9">
        <v>250</v>
      </c>
      <c r="H270" s="9">
        <v>250</v>
      </c>
      <c r="I270" s="12" t="s">
        <v>347</v>
      </c>
      <c r="M270" s="32"/>
    </row>
    <row r="271" spans="1:15" ht="11.1" customHeight="1" x14ac:dyDescent="0.2">
      <c r="A271" s="47" t="s">
        <v>666</v>
      </c>
      <c r="B271" s="47"/>
      <c r="C271" s="8" t="s">
        <v>118</v>
      </c>
      <c r="D271" s="9">
        <v>2000</v>
      </c>
      <c r="E271" s="9"/>
      <c r="F271" s="9">
        <f t="shared" si="25"/>
        <v>2000</v>
      </c>
      <c r="G271" s="9">
        <v>1082</v>
      </c>
      <c r="H271" s="9">
        <v>2800</v>
      </c>
      <c r="I271" s="12" t="s">
        <v>347</v>
      </c>
      <c r="J271" s="10" t="s">
        <v>716</v>
      </c>
      <c r="O271" s="26"/>
    </row>
    <row r="272" spans="1:15" ht="11.1" customHeight="1" x14ac:dyDescent="0.2">
      <c r="A272" s="47" t="s">
        <v>714</v>
      </c>
      <c r="B272" s="47"/>
      <c r="C272" s="8" t="s">
        <v>715</v>
      </c>
      <c r="D272" s="9"/>
      <c r="E272" s="9"/>
      <c r="F272" s="9">
        <f t="shared" si="25"/>
        <v>0</v>
      </c>
      <c r="G272" s="9"/>
      <c r="H272" s="9">
        <v>500</v>
      </c>
      <c r="I272" s="12" t="s">
        <v>347</v>
      </c>
      <c r="O272" s="26"/>
    </row>
    <row r="273" spans="1:257" ht="11.1" customHeight="1" x14ac:dyDescent="0.2">
      <c r="A273" s="47" t="s">
        <v>240</v>
      </c>
      <c r="B273" s="47"/>
      <c r="C273" s="8" t="s">
        <v>300</v>
      </c>
      <c r="D273" s="9">
        <v>300</v>
      </c>
      <c r="E273" s="9"/>
      <c r="F273" s="9">
        <f t="shared" si="25"/>
        <v>300</v>
      </c>
      <c r="G273" s="9">
        <v>305</v>
      </c>
      <c r="H273" s="9">
        <v>300</v>
      </c>
      <c r="I273" s="12" t="s">
        <v>347</v>
      </c>
      <c r="J273" s="10" t="s">
        <v>573</v>
      </c>
      <c r="O273" s="26"/>
    </row>
    <row r="274" spans="1:257" ht="11.1" customHeight="1" x14ac:dyDescent="0.2">
      <c r="A274" s="47" t="s">
        <v>240</v>
      </c>
      <c r="B274" s="47"/>
      <c r="C274" s="8" t="s">
        <v>655</v>
      </c>
      <c r="D274" s="9">
        <v>600</v>
      </c>
      <c r="E274" s="9"/>
      <c r="F274" s="9">
        <f t="shared" ref="F274:F300" si="26">SUM(D274:E274)</f>
        <v>600</v>
      </c>
      <c r="G274" s="9">
        <v>119</v>
      </c>
      <c r="H274" s="9">
        <v>1170</v>
      </c>
      <c r="I274" s="12" t="s">
        <v>347</v>
      </c>
      <c r="O274" s="26"/>
    </row>
    <row r="275" spans="1:257" ht="11.1" customHeight="1" x14ac:dyDescent="0.2">
      <c r="A275" s="47" t="s">
        <v>240</v>
      </c>
      <c r="B275" s="47"/>
      <c r="C275" s="8" t="s">
        <v>328</v>
      </c>
      <c r="D275" s="9">
        <v>400</v>
      </c>
      <c r="E275" s="9"/>
      <c r="F275" s="9">
        <f t="shared" si="26"/>
        <v>400</v>
      </c>
      <c r="G275" s="9">
        <v>372</v>
      </c>
      <c r="H275" s="9">
        <v>400</v>
      </c>
      <c r="I275" s="12" t="s">
        <v>347</v>
      </c>
      <c r="J275" s="10" t="s">
        <v>544</v>
      </c>
      <c r="O275" s="26"/>
    </row>
    <row r="276" spans="1:257" ht="11.1" customHeight="1" x14ac:dyDescent="0.2">
      <c r="A276" s="47" t="s">
        <v>240</v>
      </c>
      <c r="B276" s="47"/>
      <c r="C276" s="8" t="s">
        <v>438</v>
      </c>
      <c r="D276" s="9">
        <v>240</v>
      </c>
      <c r="E276" s="9"/>
      <c r="F276" s="9">
        <f t="shared" si="26"/>
        <v>240</v>
      </c>
      <c r="G276" s="9">
        <v>240</v>
      </c>
      <c r="H276" s="9">
        <v>240</v>
      </c>
      <c r="I276" s="12" t="s">
        <v>347</v>
      </c>
      <c r="J276" s="10" t="s">
        <v>448</v>
      </c>
      <c r="O276" s="26"/>
    </row>
    <row r="277" spans="1:257" ht="11.1" customHeight="1" x14ac:dyDescent="0.2">
      <c r="O277" s="26"/>
    </row>
    <row r="278" spans="1:257" ht="11.1" customHeight="1" x14ac:dyDescent="0.2">
      <c r="O278" s="26"/>
    </row>
    <row r="279" spans="1:257" ht="11.1" customHeight="1" x14ac:dyDescent="0.2">
      <c r="O279" s="26"/>
    </row>
    <row r="280" spans="1:257" ht="11.1" customHeight="1" x14ac:dyDescent="0.2">
      <c r="O280" s="26"/>
    </row>
    <row r="281" spans="1:257" ht="11.1" customHeight="1" x14ac:dyDescent="0.2">
      <c r="O281" s="26"/>
    </row>
    <row r="282" spans="1:257" ht="11.1" customHeight="1" x14ac:dyDescent="0.2">
      <c r="O282" s="26"/>
    </row>
    <row r="283" spans="1:257" ht="11.1" customHeight="1" x14ac:dyDescent="0.2">
      <c r="O283" s="26"/>
    </row>
    <row r="284" spans="1:257" s="1" customFormat="1" ht="30.75" customHeight="1" x14ac:dyDescent="0.2">
      <c r="A284" s="44"/>
      <c r="B284" s="44"/>
      <c r="D284" s="31" t="s">
        <v>576</v>
      </c>
      <c r="E284" s="31" t="s">
        <v>577</v>
      </c>
      <c r="F284" s="31" t="s">
        <v>578</v>
      </c>
      <c r="G284" s="31" t="s">
        <v>579</v>
      </c>
      <c r="H284" s="31" t="s">
        <v>698</v>
      </c>
      <c r="I284" s="90"/>
      <c r="K284" s="3"/>
      <c r="L284" s="3"/>
      <c r="M284" s="3"/>
      <c r="N284" s="2"/>
    </row>
    <row r="285" spans="1:257" ht="11.1" customHeight="1" x14ac:dyDescent="0.2">
      <c r="O285" s="26"/>
    </row>
    <row r="286" spans="1:257" s="3" customFormat="1" ht="11.25" customHeight="1" x14ac:dyDescent="0.2">
      <c r="A286" s="44" t="s">
        <v>252</v>
      </c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112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  <c r="AA286" s="44"/>
      <c r="AB286" s="44"/>
      <c r="AC286" s="44"/>
      <c r="AD286" s="44"/>
      <c r="AE286" s="44"/>
      <c r="AF286" s="44"/>
      <c r="AG286" s="44"/>
      <c r="AH286" s="44"/>
      <c r="AI286" s="44"/>
      <c r="AJ286" s="44"/>
      <c r="AK286" s="44"/>
      <c r="AL286" s="44"/>
      <c r="AM286" s="44"/>
      <c r="AN286" s="44"/>
      <c r="AO286" s="44"/>
      <c r="AP286" s="44"/>
      <c r="AQ286" s="44"/>
      <c r="AR286" s="44"/>
      <c r="AS286" s="44"/>
      <c r="AT286" s="44"/>
      <c r="AU286" s="44"/>
      <c r="AV286" s="44"/>
      <c r="AW286" s="44"/>
      <c r="AX286" s="44"/>
      <c r="AY286" s="44"/>
      <c r="AZ286" s="44"/>
      <c r="BA286" s="44"/>
      <c r="BB286" s="44"/>
      <c r="BC286" s="44"/>
      <c r="BD286" s="44"/>
      <c r="BE286" s="44"/>
      <c r="BF286" s="44"/>
      <c r="BG286" s="44"/>
      <c r="BH286" s="44"/>
      <c r="BI286" s="44"/>
      <c r="BJ286" s="44"/>
      <c r="BK286" s="44"/>
      <c r="BL286" s="44"/>
      <c r="BM286" s="44"/>
      <c r="BN286" s="44"/>
      <c r="BO286" s="44"/>
      <c r="BP286" s="44"/>
      <c r="BQ286" s="44"/>
      <c r="BR286" s="44"/>
      <c r="BS286" s="44"/>
      <c r="BT286" s="44"/>
      <c r="BU286" s="44"/>
      <c r="BV286" s="44"/>
      <c r="BW286" s="44"/>
      <c r="BX286" s="44"/>
      <c r="BY286" s="44"/>
      <c r="BZ286" s="44"/>
      <c r="CA286" s="44"/>
      <c r="CB286" s="44"/>
      <c r="CC286" s="44"/>
      <c r="CD286" s="44"/>
      <c r="CE286" s="44"/>
      <c r="CF286" s="44"/>
      <c r="CG286" s="44"/>
      <c r="CH286" s="44"/>
      <c r="CI286" s="44"/>
      <c r="CJ286" s="44"/>
      <c r="CK286" s="44"/>
      <c r="CL286" s="44"/>
      <c r="CM286" s="44"/>
      <c r="CN286" s="44"/>
      <c r="CO286" s="44"/>
      <c r="CP286" s="44"/>
      <c r="CQ286" s="44"/>
      <c r="CR286" s="44"/>
      <c r="CS286" s="44"/>
      <c r="CT286" s="44"/>
      <c r="CU286" s="44"/>
      <c r="CV286" s="44"/>
      <c r="CW286" s="44"/>
      <c r="CX286" s="44"/>
      <c r="CY286" s="44"/>
      <c r="CZ286" s="44"/>
      <c r="DA286" s="44"/>
      <c r="DB286" s="44"/>
      <c r="DC286" s="44"/>
      <c r="DD286" s="44"/>
      <c r="DE286" s="44"/>
      <c r="DF286" s="44"/>
      <c r="DG286" s="44"/>
      <c r="DH286" s="44"/>
      <c r="DI286" s="44"/>
      <c r="DJ286" s="44"/>
      <c r="DK286" s="44"/>
      <c r="DL286" s="44"/>
      <c r="DM286" s="44"/>
      <c r="DN286" s="44"/>
      <c r="DO286" s="44"/>
      <c r="DP286" s="44"/>
      <c r="DQ286" s="44"/>
      <c r="DR286" s="44"/>
      <c r="DS286" s="44"/>
      <c r="DT286" s="44"/>
      <c r="DU286" s="44"/>
      <c r="DV286" s="44"/>
      <c r="DW286" s="44"/>
      <c r="DX286" s="44"/>
      <c r="DY286" s="44"/>
      <c r="DZ286" s="44"/>
      <c r="EA286" s="44"/>
      <c r="EB286" s="44"/>
      <c r="EC286" s="44"/>
      <c r="ED286" s="44"/>
      <c r="EE286" s="44"/>
      <c r="EF286" s="44"/>
      <c r="EG286" s="44"/>
      <c r="EH286" s="44"/>
      <c r="EI286" s="44"/>
      <c r="EJ286" s="44"/>
      <c r="EK286" s="44"/>
      <c r="EL286" s="44"/>
      <c r="EM286" s="44"/>
      <c r="EN286" s="44"/>
      <c r="EO286" s="44"/>
      <c r="EP286" s="44"/>
      <c r="EQ286" s="44"/>
      <c r="ER286" s="44"/>
      <c r="ES286" s="44"/>
      <c r="ET286" s="44"/>
      <c r="EU286" s="44"/>
      <c r="EV286" s="44"/>
      <c r="EW286" s="44"/>
      <c r="EX286" s="44"/>
      <c r="EY286" s="44"/>
      <c r="EZ286" s="44"/>
      <c r="FA286" s="44"/>
      <c r="FB286" s="44"/>
      <c r="FC286" s="44"/>
      <c r="FD286" s="44"/>
      <c r="FE286" s="44"/>
      <c r="FF286" s="44"/>
      <c r="FG286" s="44"/>
      <c r="FH286" s="44"/>
      <c r="FI286" s="44"/>
      <c r="FJ286" s="44"/>
      <c r="FK286" s="44"/>
      <c r="FL286" s="44"/>
      <c r="FM286" s="44"/>
      <c r="FN286" s="44"/>
      <c r="FO286" s="44"/>
      <c r="FP286" s="44"/>
      <c r="FQ286" s="44"/>
      <c r="FR286" s="44"/>
      <c r="FS286" s="44"/>
      <c r="FT286" s="44"/>
      <c r="FU286" s="44"/>
      <c r="FV286" s="44"/>
      <c r="FW286" s="44"/>
      <c r="FX286" s="44"/>
      <c r="FY286" s="44"/>
      <c r="FZ286" s="44"/>
      <c r="GA286" s="44"/>
      <c r="GB286" s="44"/>
      <c r="GC286" s="44"/>
      <c r="GD286" s="44"/>
      <c r="GE286" s="44"/>
      <c r="GF286" s="44"/>
      <c r="GG286" s="44"/>
      <c r="GH286" s="44"/>
      <c r="GI286" s="44"/>
      <c r="GJ286" s="44"/>
      <c r="GK286" s="44"/>
      <c r="GL286" s="44"/>
      <c r="GM286" s="44"/>
      <c r="GN286" s="44"/>
      <c r="GO286" s="44"/>
      <c r="GP286" s="44"/>
      <c r="GQ286" s="44"/>
      <c r="GR286" s="44"/>
      <c r="GS286" s="44"/>
      <c r="GT286" s="44"/>
      <c r="GU286" s="44"/>
      <c r="GV286" s="44"/>
      <c r="GW286" s="44"/>
      <c r="GX286" s="44"/>
      <c r="GY286" s="44"/>
      <c r="GZ286" s="44"/>
      <c r="HA286" s="44"/>
      <c r="HB286" s="44"/>
      <c r="HC286" s="44"/>
      <c r="HD286" s="44"/>
      <c r="HE286" s="44"/>
      <c r="HF286" s="44"/>
      <c r="HG286" s="44"/>
      <c r="HH286" s="44"/>
      <c r="HI286" s="44"/>
      <c r="HJ286" s="44"/>
      <c r="HK286" s="44"/>
      <c r="HL286" s="44"/>
      <c r="HM286" s="44"/>
      <c r="HN286" s="44"/>
      <c r="HO286" s="44"/>
      <c r="HP286" s="44"/>
      <c r="HQ286" s="44"/>
      <c r="HR286" s="44"/>
      <c r="HS286" s="44"/>
      <c r="HT286" s="44"/>
      <c r="HU286" s="44"/>
      <c r="HV286" s="44"/>
      <c r="HW286" s="44"/>
      <c r="HX286" s="44"/>
      <c r="HY286" s="44"/>
      <c r="HZ286" s="44"/>
      <c r="IA286" s="44"/>
      <c r="IB286" s="44"/>
      <c r="IC286" s="44"/>
      <c r="ID286" s="44"/>
      <c r="IE286" s="44"/>
      <c r="IF286" s="44"/>
      <c r="IG286" s="44"/>
      <c r="IH286" s="44"/>
      <c r="II286" s="44"/>
      <c r="IJ286" s="44"/>
      <c r="IK286" s="44"/>
      <c r="IL286" s="44"/>
      <c r="IM286" s="44"/>
      <c r="IN286" s="44"/>
      <c r="IO286" s="44"/>
      <c r="IP286" s="44"/>
      <c r="IQ286" s="44"/>
      <c r="IR286" s="44"/>
      <c r="IS286" s="44"/>
      <c r="IT286" s="44"/>
      <c r="IU286" s="44"/>
      <c r="IV286" s="44"/>
      <c r="IW286" s="44"/>
    </row>
    <row r="287" spans="1:257" ht="12.45" customHeight="1" x14ac:dyDescent="0.2">
      <c r="A287" s="44" t="s">
        <v>248</v>
      </c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  <c r="AA287" s="44"/>
      <c r="AB287" s="44"/>
      <c r="AC287" s="44"/>
      <c r="AD287" s="44"/>
      <c r="AE287" s="44"/>
      <c r="AF287" s="44"/>
      <c r="AG287" s="44"/>
      <c r="AH287" s="44"/>
      <c r="AI287" s="44"/>
      <c r="AJ287" s="44"/>
      <c r="AK287" s="44"/>
      <c r="AL287" s="44"/>
      <c r="AM287" s="44"/>
      <c r="AN287" s="44"/>
      <c r="AO287" s="44"/>
      <c r="AP287" s="44"/>
      <c r="AQ287" s="44"/>
      <c r="AR287" s="44"/>
      <c r="AS287" s="44"/>
      <c r="AT287" s="44"/>
      <c r="AU287" s="44"/>
      <c r="AV287" s="44"/>
      <c r="AW287" s="44"/>
      <c r="AX287" s="44"/>
      <c r="AY287" s="44"/>
      <c r="AZ287" s="44"/>
      <c r="BA287" s="44"/>
      <c r="BB287" s="44"/>
      <c r="BC287" s="44"/>
      <c r="BD287" s="44"/>
      <c r="BE287" s="44"/>
      <c r="BF287" s="44"/>
      <c r="BG287" s="44"/>
      <c r="BH287" s="44"/>
      <c r="BI287" s="44"/>
      <c r="BJ287" s="44"/>
      <c r="BK287" s="44"/>
      <c r="BL287" s="44"/>
      <c r="BM287" s="44"/>
      <c r="BN287" s="44"/>
      <c r="BO287" s="44"/>
      <c r="BP287" s="44"/>
      <c r="BQ287" s="44"/>
      <c r="BR287" s="44"/>
      <c r="BS287" s="44"/>
      <c r="BT287" s="44"/>
      <c r="BU287" s="44"/>
      <c r="BV287" s="44"/>
      <c r="BW287" s="44"/>
      <c r="BX287" s="44"/>
      <c r="BY287" s="44"/>
      <c r="BZ287" s="44"/>
      <c r="CA287" s="44"/>
      <c r="CB287" s="44"/>
      <c r="CC287" s="44"/>
      <c r="CD287" s="44"/>
      <c r="CE287" s="44"/>
      <c r="CF287" s="44"/>
      <c r="CG287" s="44"/>
      <c r="CH287" s="44"/>
      <c r="CI287" s="44"/>
      <c r="CJ287" s="44"/>
      <c r="CK287" s="44"/>
      <c r="CL287" s="44"/>
      <c r="CM287" s="44"/>
      <c r="CN287" s="44"/>
      <c r="CO287" s="44"/>
      <c r="CP287" s="44"/>
      <c r="CQ287" s="44"/>
      <c r="CR287" s="44"/>
      <c r="CS287" s="44"/>
      <c r="CT287" s="44"/>
      <c r="CU287" s="44"/>
      <c r="CV287" s="44"/>
      <c r="CW287" s="44"/>
      <c r="CX287" s="44"/>
      <c r="CY287" s="44"/>
      <c r="CZ287" s="44"/>
      <c r="DA287" s="44"/>
      <c r="DB287" s="44"/>
      <c r="DC287" s="44"/>
      <c r="DD287" s="44"/>
      <c r="DE287" s="44"/>
      <c r="DF287" s="44"/>
      <c r="DG287" s="44"/>
      <c r="DH287" s="44"/>
      <c r="DI287" s="44"/>
      <c r="DJ287" s="44"/>
      <c r="DK287" s="44"/>
      <c r="DL287" s="44"/>
      <c r="DM287" s="44"/>
      <c r="DN287" s="44"/>
      <c r="DO287" s="44"/>
      <c r="DP287" s="44"/>
      <c r="DQ287" s="44"/>
      <c r="DR287" s="44"/>
      <c r="DS287" s="44"/>
      <c r="DT287" s="44"/>
      <c r="DU287" s="44"/>
      <c r="DV287" s="44"/>
      <c r="DW287" s="44"/>
      <c r="DX287" s="44"/>
      <c r="DY287" s="44"/>
      <c r="DZ287" s="44"/>
      <c r="EA287" s="44"/>
      <c r="EB287" s="44"/>
      <c r="EC287" s="44"/>
      <c r="ED287" s="44"/>
      <c r="EE287" s="44"/>
      <c r="EF287" s="44"/>
      <c r="EG287" s="44"/>
      <c r="EH287" s="44"/>
      <c r="EI287" s="44"/>
      <c r="EJ287" s="44"/>
      <c r="EK287" s="44"/>
      <c r="EL287" s="44"/>
      <c r="EM287" s="44"/>
      <c r="EN287" s="44"/>
      <c r="EO287" s="44"/>
      <c r="EP287" s="44"/>
      <c r="EQ287" s="44"/>
      <c r="ER287" s="44"/>
      <c r="ES287" s="44"/>
      <c r="ET287" s="44"/>
      <c r="EU287" s="44"/>
      <c r="EV287" s="44"/>
      <c r="EW287" s="44"/>
      <c r="EX287" s="44"/>
      <c r="EY287" s="44"/>
      <c r="EZ287" s="44"/>
      <c r="FA287" s="44"/>
      <c r="FB287" s="44"/>
      <c r="FC287" s="44"/>
      <c r="FD287" s="44"/>
      <c r="FE287" s="44"/>
      <c r="FF287" s="44"/>
      <c r="FG287" s="44"/>
      <c r="FH287" s="44"/>
      <c r="FI287" s="44"/>
      <c r="FJ287" s="44"/>
      <c r="FK287" s="44"/>
      <c r="FL287" s="44"/>
      <c r="FM287" s="44"/>
      <c r="FN287" s="44"/>
      <c r="FO287" s="44"/>
      <c r="FP287" s="44"/>
      <c r="FQ287" s="44"/>
      <c r="FR287" s="44"/>
      <c r="FS287" s="44"/>
      <c r="FT287" s="44"/>
      <c r="FU287" s="44"/>
      <c r="FV287" s="44"/>
      <c r="FW287" s="44"/>
      <c r="FX287" s="44"/>
      <c r="FY287" s="44"/>
      <c r="FZ287" s="44"/>
      <c r="GA287" s="44"/>
      <c r="GB287" s="44"/>
      <c r="GC287" s="44"/>
      <c r="GD287" s="44"/>
      <c r="GE287" s="44"/>
      <c r="GF287" s="44"/>
      <c r="GG287" s="44"/>
      <c r="GH287" s="44"/>
      <c r="GI287" s="44"/>
      <c r="GJ287" s="44"/>
      <c r="GK287" s="44"/>
      <c r="GL287" s="44"/>
      <c r="GM287" s="44"/>
      <c r="GN287" s="44"/>
      <c r="GO287" s="44"/>
      <c r="GP287" s="44"/>
      <c r="GQ287" s="44"/>
      <c r="GR287" s="44"/>
      <c r="GS287" s="44"/>
      <c r="GT287" s="44"/>
      <c r="GU287" s="44"/>
      <c r="GV287" s="44"/>
      <c r="GW287" s="44"/>
      <c r="GX287" s="44"/>
      <c r="GY287" s="44"/>
      <c r="GZ287" s="44"/>
      <c r="HA287" s="44"/>
      <c r="HB287" s="44"/>
      <c r="HC287" s="44"/>
      <c r="HD287" s="44"/>
      <c r="HE287" s="44"/>
      <c r="HF287" s="44"/>
      <c r="HG287" s="44"/>
      <c r="HH287" s="44"/>
      <c r="HI287" s="44"/>
      <c r="HJ287" s="44"/>
      <c r="HK287" s="44"/>
      <c r="HL287" s="44"/>
      <c r="HM287" s="44"/>
      <c r="HN287" s="44"/>
      <c r="HO287" s="44"/>
      <c r="HP287" s="44"/>
      <c r="HQ287" s="44"/>
      <c r="HR287" s="44"/>
      <c r="HS287" s="44"/>
      <c r="HT287" s="44"/>
      <c r="HU287" s="44"/>
      <c r="HV287" s="44"/>
      <c r="HW287" s="44"/>
      <c r="HX287" s="44"/>
      <c r="HY287" s="44"/>
      <c r="HZ287" s="44"/>
      <c r="IA287" s="44"/>
      <c r="IB287" s="44"/>
      <c r="IC287" s="44"/>
      <c r="ID287" s="44"/>
      <c r="IE287" s="44"/>
      <c r="IF287" s="44"/>
      <c r="IG287" s="44"/>
      <c r="IH287" s="44"/>
      <c r="II287" s="44"/>
      <c r="IJ287" s="44"/>
      <c r="IK287" s="44"/>
      <c r="IL287" s="44"/>
      <c r="IM287" s="44"/>
      <c r="IN287" s="44"/>
      <c r="IO287" s="44"/>
      <c r="IP287" s="44"/>
      <c r="IQ287" s="44"/>
      <c r="IR287" s="44"/>
      <c r="IS287" s="44"/>
      <c r="IT287" s="44"/>
      <c r="IU287" s="44"/>
      <c r="IV287" s="44"/>
      <c r="IW287" s="44"/>
    </row>
    <row r="288" spans="1:257" s="3" customFormat="1" ht="12" customHeight="1" x14ac:dyDescent="0.2">
      <c r="A288" s="45" t="s">
        <v>53</v>
      </c>
      <c r="B288" s="45"/>
      <c r="D288" s="6"/>
      <c r="E288" s="6"/>
      <c r="F288" s="6"/>
      <c r="G288" s="6"/>
      <c r="H288" s="6"/>
      <c r="I288" s="6"/>
      <c r="L288" s="2"/>
      <c r="O288" s="26"/>
    </row>
    <row r="289" spans="1:15" s="159" customFormat="1" ht="11.1" customHeight="1" x14ac:dyDescent="0.2">
      <c r="A289" s="153" t="s">
        <v>240</v>
      </c>
      <c r="B289" s="153"/>
      <c r="C289" s="158" t="s">
        <v>453</v>
      </c>
      <c r="D289" s="155">
        <v>2500</v>
      </c>
      <c r="E289" s="155"/>
      <c r="F289" s="155">
        <f t="shared" si="26"/>
        <v>2500</v>
      </c>
      <c r="G289" s="155">
        <v>150</v>
      </c>
      <c r="H289" s="155">
        <v>0</v>
      </c>
      <c r="I289" s="156" t="s">
        <v>347</v>
      </c>
      <c r="O289" s="160"/>
    </row>
    <row r="290" spans="1:15" ht="11.1" customHeight="1" x14ac:dyDescent="0.2">
      <c r="A290" s="47" t="s">
        <v>240</v>
      </c>
      <c r="B290" s="47"/>
      <c r="C290" s="8" t="s">
        <v>475</v>
      </c>
      <c r="D290" s="9">
        <v>400</v>
      </c>
      <c r="E290" s="9"/>
      <c r="F290" s="9">
        <f t="shared" si="26"/>
        <v>400</v>
      </c>
      <c r="G290" s="9"/>
      <c r="H290" s="9">
        <v>0</v>
      </c>
      <c r="I290" s="12" t="s">
        <v>347</v>
      </c>
      <c r="O290" s="26"/>
    </row>
    <row r="291" spans="1:15" ht="11.1" customHeight="1" x14ac:dyDescent="0.2">
      <c r="A291" s="47" t="s">
        <v>240</v>
      </c>
      <c r="B291" s="47"/>
      <c r="C291" s="8" t="s">
        <v>546</v>
      </c>
      <c r="D291" s="9">
        <v>340</v>
      </c>
      <c r="E291" s="9"/>
      <c r="F291" s="9">
        <f t="shared" si="26"/>
        <v>340</v>
      </c>
      <c r="G291" s="9">
        <v>353</v>
      </c>
      <c r="H291" s="9">
        <v>300</v>
      </c>
      <c r="I291" s="12" t="s">
        <v>347</v>
      </c>
      <c r="J291" s="10" t="s">
        <v>547</v>
      </c>
      <c r="O291" s="26"/>
    </row>
    <row r="292" spans="1:15" ht="11.1" customHeight="1" x14ac:dyDescent="0.2">
      <c r="A292" s="47" t="s">
        <v>240</v>
      </c>
      <c r="B292" s="47"/>
      <c r="C292" s="8" t="s">
        <v>572</v>
      </c>
      <c r="D292" s="9">
        <v>5000</v>
      </c>
      <c r="E292" s="9"/>
      <c r="F292" s="9">
        <f t="shared" si="26"/>
        <v>5000</v>
      </c>
      <c r="G292" s="9"/>
      <c r="H292" s="9">
        <v>0</v>
      </c>
      <c r="I292" s="12" t="s">
        <v>347</v>
      </c>
      <c r="O292" s="26"/>
    </row>
    <row r="293" spans="1:15" ht="11.1" customHeight="1" x14ac:dyDescent="0.2">
      <c r="A293" s="47" t="s">
        <v>713</v>
      </c>
      <c r="B293" s="47"/>
      <c r="C293" s="33" t="s">
        <v>718</v>
      </c>
      <c r="D293" s="9"/>
      <c r="E293" s="9"/>
      <c r="F293" s="9">
        <f t="shared" si="26"/>
        <v>0</v>
      </c>
      <c r="G293" s="9"/>
      <c r="H293" s="9">
        <v>500</v>
      </c>
      <c r="I293" s="12" t="s">
        <v>347</v>
      </c>
      <c r="O293" s="26"/>
    </row>
    <row r="294" spans="1:15" ht="11.1" customHeight="1" x14ac:dyDescent="0.2">
      <c r="A294" s="47" t="s">
        <v>476</v>
      </c>
      <c r="B294" s="47" t="s">
        <v>236</v>
      </c>
      <c r="C294" s="8" t="s">
        <v>477</v>
      </c>
      <c r="D294" s="9">
        <v>250</v>
      </c>
      <c r="E294" s="9"/>
      <c r="F294" s="9">
        <f t="shared" si="26"/>
        <v>250</v>
      </c>
      <c r="G294" s="9"/>
      <c r="H294" s="9">
        <v>100</v>
      </c>
      <c r="I294" s="12" t="s">
        <v>347</v>
      </c>
      <c r="O294" s="26"/>
    </row>
    <row r="295" spans="1:15" ht="11.1" customHeight="1" x14ac:dyDescent="0.2">
      <c r="A295" s="47" t="s">
        <v>363</v>
      </c>
      <c r="B295" s="47" t="s">
        <v>363</v>
      </c>
      <c r="C295" s="8" t="s">
        <v>179</v>
      </c>
      <c r="D295" s="9">
        <v>70</v>
      </c>
      <c r="E295" s="9"/>
      <c r="F295" s="9">
        <f t="shared" si="26"/>
        <v>70</v>
      </c>
      <c r="G295" s="9"/>
      <c r="H295" s="9">
        <v>100</v>
      </c>
      <c r="I295" s="12" t="s">
        <v>347</v>
      </c>
      <c r="J295" s="12" t="s">
        <v>180</v>
      </c>
      <c r="K295" s="12"/>
      <c r="O295" s="26"/>
    </row>
    <row r="296" spans="1:15" s="159" customFormat="1" ht="11.1" customHeight="1" x14ac:dyDescent="0.2">
      <c r="A296" s="153" t="s">
        <v>350</v>
      </c>
      <c r="B296" s="153" t="s">
        <v>350</v>
      </c>
      <c r="C296" s="158" t="s">
        <v>56</v>
      </c>
      <c r="D296" s="155">
        <v>6443</v>
      </c>
      <c r="E296" s="155">
        <v>-200</v>
      </c>
      <c r="F296" s="155">
        <f t="shared" si="26"/>
        <v>6243</v>
      </c>
      <c r="G296" s="155">
        <v>2874</v>
      </c>
      <c r="H296" s="155">
        <v>6605</v>
      </c>
      <c r="I296" s="156" t="s">
        <v>347</v>
      </c>
      <c r="J296" s="156">
        <f>SUM(H235:H250,H253,H256:H257,H259:H269,H270:H293,H295)</f>
        <v>24463</v>
      </c>
      <c r="K296" s="156"/>
      <c r="M296" s="156"/>
      <c r="O296" s="160"/>
    </row>
    <row r="297" spans="1:15" ht="11.1" customHeight="1" x14ac:dyDescent="0.2">
      <c r="A297" s="47" t="s">
        <v>364</v>
      </c>
      <c r="B297" s="47" t="s">
        <v>364</v>
      </c>
      <c r="C297" s="8" t="s">
        <v>178</v>
      </c>
      <c r="D297" s="9">
        <v>5168</v>
      </c>
      <c r="E297" s="9">
        <v>200</v>
      </c>
      <c r="F297" s="9">
        <f t="shared" si="26"/>
        <v>5368</v>
      </c>
      <c r="G297" s="9">
        <v>5498</v>
      </c>
      <c r="H297" s="9">
        <v>1720</v>
      </c>
      <c r="I297" s="12" t="s">
        <v>347</v>
      </c>
      <c r="J297" s="12"/>
      <c r="K297" s="12"/>
      <c r="M297" s="12"/>
      <c r="O297" s="26"/>
    </row>
    <row r="298" spans="1:15" ht="11.1" customHeight="1" x14ac:dyDescent="0.2">
      <c r="A298" s="47" t="s">
        <v>365</v>
      </c>
      <c r="B298" s="47" t="s">
        <v>365</v>
      </c>
      <c r="C298" s="8" t="s">
        <v>326</v>
      </c>
      <c r="D298" s="9">
        <v>15</v>
      </c>
      <c r="E298" s="9"/>
      <c r="F298" s="9">
        <f t="shared" si="26"/>
        <v>15</v>
      </c>
      <c r="G298" s="9">
        <v>6</v>
      </c>
      <c r="H298" s="9">
        <v>15</v>
      </c>
      <c r="I298" s="12" t="s">
        <v>347</v>
      </c>
      <c r="J298" s="12"/>
      <c r="K298" s="12"/>
      <c r="M298" s="12"/>
      <c r="O298" s="26"/>
    </row>
    <row r="299" spans="1:15" s="12" customFormat="1" ht="11.1" customHeight="1" x14ac:dyDescent="0.2">
      <c r="A299" s="47" t="s">
        <v>366</v>
      </c>
      <c r="B299" s="47" t="s">
        <v>366</v>
      </c>
      <c r="C299" s="33" t="s">
        <v>513</v>
      </c>
      <c r="D299" s="9">
        <v>400</v>
      </c>
      <c r="E299" s="9"/>
      <c r="F299" s="9">
        <f t="shared" si="26"/>
        <v>400</v>
      </c>
      <c r="G299" s="9">
        <v>147</v>
      </c>
      <c r="H299" s="9">
        <v>0</v>
      </c>
      <c r="I299" s="12" t="s">
        <v>347</v>
      </c>
      <c r="J299" s="12" t="s">
        <v>545</v>
      </c>
      <c r="M299" s="32"/>
    </row>
    <row r="300" spans="1:15" s="12" customFormat="1" ht="11.1" customHeight="1" x14ac:dyDescent="0.2">
      <c r="A300" s="47" t="s">
        <v>366</v>
      </c>
      <c r="B300" s="47"/>
      <c r="C300" s="33" t="s">
        <v>706</v>
      </c>
      <c r="D300" s="9"/>
      <c r="E300" s="9"/>
      <c r="F300" s="9">
        <f t="shared" si="26"/>
        <v>0</v>
      </c>
      <c r="G300" s="9"/>
      <c r="H300" s="9">
        <v>300</v>
      </c>
      <c r="I300" s="12" t="s">
        <v>347</v>
      </c>
      <c r="M300" s="32"/>
    </row>
    <row r="301" spans="1:15" s="12" customFormat="1" ht="11.1" customHeight="1" x14ac:dyDescent="0.2">
      <c r="A301" s="47" t="s">
        <v>352</v>
      </c>
      <c r="B301" s="47" t="s">
        <v>352</v>
      </c>
      <c r="C301" s="33" t="s">
        <v>133</v>
      </c>
      <c r="D301" s="9">
        <v>108</v>
      </c>
      <c r="E301" s="9"/>
      <c r="F301" s="9">
        <f t="shared" ref="F301:F303" si="27">SUM(D301:E301)</f>
        <v>108</v>
      </c>
      <c r="G301" s="9">
        <v>40</v>
      </c>
      <c r="H301" s="9">
        <v>81</v>
      </c>
      <c r="I301" s="12" t="s">
        <v>347</v>
      </c>
      <c r="M301" s="32"/>
    </row>
    <row r="302" spans="1:15" ht="11.1" customHeight="1" x14ac:dyDescent="0.2">
      <c r="A302" s="47" t="s">
        <v>238</v>
      </c>
      <c r="B302" s="47" t="s">
        <v>238</v>
      </c>
      <c r="C302" s="8" t="s">
        <v>131</v>
      </c>
      <c r="D302" s="9">
        <v>2000</v>
      </c>
      <c r="E302" s="9"/>
      <c r="F302" s="9">
        <f t="shared" si="27"/>
        <v>2000</v>
      </c>
      <c r="G302" s="9">
        <v>1997</v>
      </c>
      <c r="H302" s="9">
        <v>2000</v>
      </c>
      <c r="I302" s="12" t="s">
        <v>347</v>
      </c>
      <c r="J302" s="12" t="s">
        <v>571</v>
      </c>
      <c r="O302" s="26"/>
    </row>
    <row r="303" spans="1:15" ht="11.1" customHeight="1" x14ac:dyDescent="0.2">
      <c r="A303" s="47" t="s">
        <v>351</v>
      </c>
      <c r="B303" s="47" t="s">
        <v>351</v>
      </c>
      <c r="C303" s="8" t="s">
        <v>132</v>
      </c>
      <c r="D303" s="9">
        <v>540</v>
      </c>
      <c r="E303" s="9"/>
      <c r="F303" s="9">
        <f t="shared" si="27"/>
        <v>540</v>
      </c>
      <c r="G303" s="9">
        <v>539</v>
      </c>
      <c r="H303" s="9">
        <v>540</v>
      </c>
      <c r="I303" s="12" t="s">
        <v>347</v>
      </c>
      <c r="J303" s="12"/>
      <c r="O303" s="26"/>
    </row>
    <row r="304" spans="1:15" s="3" customFormat="1" ht="11.1" customHeight="1" x14ac:dyDescent="0.2">
      <c r="A304" s="48"/>
      <c r="B304" s="48"/>
      <c r="C304" s="13" t="s">
        <v>86</v>
      </c>
      <c r="D304" s="14">
        <f>SUM(D214:D303)</f>
        <v>111587</v>
      </c>
      <c r="E304" s="14">
        <f>SUM(E214:E303)</f>
        <v>13955</v>
      </c>
      <c r="F304" s="14">
        <f>SUM(F214:F303)</f>
        <v>125542</v>
      </c>
      <c r="G304" s="14">
        <f>SUM(G214:G303)</f>
        <v>102141</v>
      </c>
      <c r="H304" s="14">
        <f>SUM(H214:H303)</f>
        <v>124373</v>
      </c>
      <c r="I304" s="6"/>
      <c r="O304" s="26"/>
    </row>
    <row r="305" spans="1:257" s="3" customFormat="1" ht="11.1" customHeight="1" x14ac:dyDescent="0.2">
      <c r="A305" s="45"/>
      <c r="B305" s="45"/>
      <c r="D305" s="6"/>
      <c r="E305" s="6"/>
      <c r="F305" s="6"/>
      <c r="G305" s="6"/>
      <c r="H305" s="6"/>
      <c r="I305" s="6"/>
      <c r="O305" s="26"/>
    </row>
    <row r="306" spans="1:257" s="3" customFormat="1" ht="11.1" customHeight="1" x14ac:dyDescent="0.2">
      <c r="A306" s="45"/>
      <c r="B306" s="45"/>
      <c r="D306" s="6"/>
      <c r="E306" s="6"/>
      <c r="F306" s="6"/>
      <c r="G306" s="6"/>
      <c r="H306" s="6"/>
      <c r="I306" s="6"/>
      <c r="O306" s="26"/>
    </row>
    <row r="307" spans="1:257" s="1" customFormat="1" x14ac:dyDescent="0.2">
      <c r="A307" s="44" t="s">
        <v>515</v>
      </c>
      <c r="B307" s="44"/>
      <c r="D307" s="5"/>
      <c r="E307" s="5"/>
      <c r="F307" s="5"/>
      <c r="G307" s="5"/>
      <c r="H307" s="5"/>
      <c r="I307" s="5"/>
      <c r="J307" s="21"/>
    </row>
    <row r="308" spans="1:257" ht="12.45" customHeight="1" x14ac:dyDescent="0.2">
      <c r="A308" s="44" t="s">
        <v>248</v>
      </c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  <c r="AA308" s="44"/>
      <c r="AB308" s="44"/>
      <c r="AC308" s="44"/>
      <c r="AD308" s="44"/>
      <c r="AE308" s="44"/>
      <c r="AF308" s="44"/>
      <c r="AG308" s="44"/>
      <c r="AH308" s="44"/>
      <c r="AI308" s="44"/>
      <c r="AJ308" s="44"/>
      <c r="AK308" s="44"/>
      <c r="AL308" s="44"/>
      <c r="AM308" s="44"/>
      <c r="AN308" s="44"/>
      <c r="AO308" s="44"/>
      <c r="AP308" s="44"/>
      <c r="AQ308" s="44"/>
      <c r="AR308" s="44"/>
      <c r="AS308" s="44"/>
      <c r="AT308" s="44"/>
      <c r="AU308" s="44"/>
      <c r="AV308" s="44"/>
      <c r="AW308" s="44"/>
      <c r="AX308" s="44"/>
      <c r="AY308" s="44"/>
      <c r="AZ308" s="44"/>
      <c r="BA308" s="44"/>
      <c r="BB308" s="44"/>
      <c r="BC308" s="44"/>
      <c r="BD308" s="44"/>
      <c r="BE308" s="44"/>
      <c r="BF308" s="44"/>
      <c r="BG308" s="44"/>
      <c r="BH308" s="44"/>
      <c r="BI308" s="44"/>
      <c r="BJ308" s="44"/>
      <c r="BK308" s="44"/>
      <c r="BL308" s="44"/>
      <c r="BM308" s="44"/>
      <c r="BN308" s="44"/>
      <c r="BO308" s="44"/>
      <c r="BP308" s="44"/>
      <c r="BQ308" s="44"/>
      <c r="BR308" s="44"/>
      <c r="BS308" s="44"/>
      <c r="BT308" s="44"/>
      <c r="BU308" s="44"/>
      <c r="BV308" s="44"/>
      <c r="BW308" s="44"/>
      <c r="BX308" s="44"/>
      <c r="BY308" s="44"/>
      <c r="BZ308" s="44"/>
      <c r="CA308" s="44"/>
      <c r="CB308" s="44"/>
      <c r="CC308" s="44"/>
      <c r="CD308" s="44"/>
      <c r="CE308" s="44"/>
      <c r="CF308" s="44"/>
      <c r="CG308" s="44"/>
      <c r="CH308" s="44"/>
      <c r="CI308" s="44"/>
      <c r="CJ308" s="44"/>
      <c r="CK308" s="44"/>
      <c r="CL308" s="44"/>
      <c r="CM308" s="44"/>
      <c r="CN308" s="44"/>
      <c r="CO308" s="44"/>
      <c r="CP308" s="44"/>
      <c r="CQ308" s="44"/>
      <c r="CR308" s="44"/>
      <c r="CS308" s="44"/>
      <c r="CT308" s="44"/>
      <c r="CU308" s="44"/>
      <c r="CV308" s="44"/>
      <c r="CW308" s="44"/>
      <c r="CX308" s="44"/>
      <c r="CY308" s="44"/>
      <c r="CZ308" s="44"/>
      <c r="DA308" s="44"/>
      <c r="DB308" s="44"/>
      <c r="DC308" s="44"/>
      <c r="DD308" s="44"/>
      <c r="DE308" s="44"/>
      <c r="DF308" s="44"/>
      <c r="DG308" s="44"/>
      <c r="DH308" s="44"/>
      <c r="DI308" s="44"/>
      <c r="DJ308" s="44"/>
      <c r="DK308" s="44"/>
      <c r="DL308" s="44"/>
      <c r="DM308" s="44"/>
      <c r="DN308" s="44"/>
      <c r="DO308" s="44"/>
      <c r="DP308" s="44"/>
      <c r="DQ308" s="44"/>
      <c r="DR308" s="44"/>
      <c r="DS308" s="44"/>
      <c r="DT308" s="44"/>
      <c r="DU308" s="44"/>
      <c r="DV308" s="44"/>
      <c r="DW308" s="44"/>
      <c r="DX308" s="44"/>
      <c r="DY308" s="44"/>
      <c r="DZ308" s="44"/>
      <c r="EA308" s="44"/>
      <c r="EB308" s="44"/>
      <c r="EC308" s="44"/>
      <c r="ED308" s="44"/>
      <c r="EE308" s="44"/>
      <c r="EF308" s="44"/>
      <c r="EG308" s="44"/>
      <c r="EH308" s="44"/>
      <c r="EI308" s="44"/>
      <c r="EJ308" s="44"/>
      <c r="EK308" s="44"/>
      <c r="EL308" s="44"/>
      <c r="EM308" s="44"/>
      <c r="EN308" s="44"/>
      <c r="EO308" s="44"/>
      <c r="EP308" s="44"/>
      <c r="EQ308" s="44"/>
      <c r="ER308" s="44"/>
      <c r="ES308" s="44"/>
      <c r="ET308" s="44"/>
      <c r="EU308" s="44"/>
      <c r="EV308" s="44"/>
      <c r="EW308" s="44"/>
      <c r="EX308" s="44"/>
      <c r="EY308" s="44"/>
      <c r="EZ308" s="44"/>
      <c r="FA308" s="44"/>
      <c r="FB308" s="44"/>
      <c r="FC308" s="44"/>
      <c r="FD308" s="44"/>
      <c r="FE308" s="44"/>
      <c r="FF308" s="44"/>
      <c r="FG308" s="44"/>
      <c r="FH308" s="44"/>
      <c r="FI308" s="44"/>
      <c r="FJ308" s="44"/>
      <c r="FK308" s="44"/>
      <c r="FL308" s="44"/>
      <c r="FM308" s="44"/>
      <c r="FN308" s="44"/>
      <c r="FO308" s="44"/>
      <c r="FP308" s="44"/>
      <c r="FQ308" s="44"/>
      <c r="FR308" s="44"/>
      <c r="FS308" s="44"/>
      <c r="FT308" s="44"/>
      <c r="FU308" s="44"/>
      <c r="FV308" s="44"/>
      <c r="FW308" s="44"/>
      <c r="FX308" s="44"/>
      <c r="FY308" s="44"/>
      <c r="FZ308" s="44"/>
      <c r="GA308" s="44"/>
      <c r="GB308" s="44"/>
      <c r="GC308" s="44"/>
      <c r="GD308" s="44"/>
      <c r="GE308" s="44"/>
      <c r="GF308" s="44"/>
      <c r="GG308" s="44"/>
      <c r="GH308" s="44"/>
      <c r="GI308" s="44"/>
      <c r="GJ308" s="44"/>
      <c r="GK308" s="44"/>
      <c r="GL308" s="44"/>
      <c r="GM308" s="44"/>
      <c r="GN308" s="44"/>
      <c r="GO308" s="44"/>
      <c r="GP308" s="44"/>
      <c r="GQ308" s="44"/>
      <c r="GR308" s="44"/>
      <c r="GS308" s="44"/>
      <c r="GT308" s="44"/>
      <c r="GU308" s="44"/>
      <c r="GV308" s="44"/>
      <c r="GW308" s="44"/>
      <c r="GX308" s="44"/>
      <c r="GY308" s="44"/>
      <c r="GZ308" s="44"/>
      <c r="HA308" s="44"/>
      <c r="HB308" s="44"/>
      <c r="HC308" s="44"/>
      <c r="HD308" s="44"/>
      <c r="HE308" s="44"/>
      <c r="HF308" s="44"/>
      <c r="HG308" s="44"/>
      <c r="HH308" s="44"/>
      <c r="HI308" s="44"/>
      <c r="HJ308" s="44"/>
      <c r="HK308" s="44"/>
      <c r="HL308" s="44"/>
      <c r="HM308" s="44"/>
      <c r="HN308" s="44"/>
      <c r="HO308" s="44"/>
      <c r="HP308" s="44"/>
      <c r="HQ308" s="44"/>
      <c r="HR308" s="44"/>
      <c r="HS308" s="44"/>
      <c r="HT308" s="44"/>
      <c r="HU308" s="44"/>
      <c r="HV308" s="44"/>
      <c r="HW308" s="44"/>
      <c r="HX308" s="44"/>
      <c r="HY308" s="44"/>
      <c r="HZ308" s="44"/>
      <c r="IA308" s="44"/>
      <c r="IB308" s="44"/>
      <c r="IC308" s="44"/>
      <c r="ID308" s="44"/>
      <c r="IE308" s="44"/>
      <c r="IF308" s="44"/>
      <c r="IG308" s="44"/>
      <c r="IH308" s="44"/>
      <c r="II308" s="44"/>
      <c r="IJ308" s="44"/>
      <c r="IK308" s="44"/>
      <c r="IL308" s="44"/>
      <c r="IM308" s="44"/>
      <c r="IN308" s="44"/>
      <c r="IO308" s="44"/>
      <c r="IP308" s="44"/>
      <c r="IQ308" s="44"/>
      <c r="IR308" s="44"/>
      <c r="IS308" s="44"/>
      <c r="IT308" s="44"/>
      <c r="IU308" s="44"/>
      <c r="IV308" s="44"/>
      <c r="IW308" s="44"/>
    </row>
    <row r="309" spans="1:257" s="3" customFormat="1" x14ac:dyDescent="0.2">
      <c r="A309" s="45" t="s">
        <v>53</v>
      </c>
      <c r="B309" s="45"/>
      <c r="D309" s="6"/>
      <c r="E309" s="6"/>
      <c r="F309" s="6"/>
      <c r="G309" s="6"/>
      <c r="H309" s="6"/>
      <c r="I309" s="6"/>
      <c r="O309" s="26"/>
    </row>
    <row r="310" spans="1:257" x14ac:dyDescent="0.2">
      <c r="A310" s="47" t="s">
        <v>238</v>
      </c>
      <c r="B310" s="47" t="s">
        <v>238</v>
      </c>
      <c r="C310" s="8" t="s">
        <v>21</v>
      </c>
      <c r="D310" s="9">
        <v>10750</v>
      </c>
      <c r="E310" s="9">
        <v>14</v>
      </c>
      <c r="F310" s="9">
        <f t="shared" ref="F310:F314" si="28">SUM(D310:E310)</f>
        <v>10764</v>
      </c>
      <c r="G310" s="9">
        <v>10764</v>
      </c>
      <c r="H310" s="9">
        <v>0</v>
      </c>
      <c r="I310" s="12" t="s">
        <v>347</v>
      </c>
      <c r="J310" s="12"/>
      <c r="O310" s="26"/>
    </row>
    <row r="311" spans="1:257" x14ac:dyDescent="0.2">
      <c r="A311" s="47" t="s">
        <v>351</v>
      </c>
      <c r="B311" s="47" t="s">
        <v>351</v>
      </c>
      <c r="C311" s="8" t="s">
        <v>132</v>
      </c>
      <c r="D311" s="9">
        <v>2902</v>
      </c>
      <c r="E311" s="9"/>
      <c r="F311" s="9">
        <f t="shared" si="28"/>
        <v>2902</v>
      </c>
      <c r="G311" s="9">
        <v>2856</v>
      </c>
      <c r="H311" s="9">
        <v>0</v>
      </c>
      <c r="I311" s="12" t="s">
        <v>347</v>
      </c>
      <c r="O311" s="26"/>
    </row>
    <row r="312" spans="1:257" x14ac:dyDescent="0.2">
      <c r="A312" s="47" t="s">
        <v>524</v>
      </c>
      <c r="B312" s="47" t="s">
        <v>240</v>
      </c>
      <c r="C312" s="8" t="s">
        <v>529</v>
      </c>
      <c r="D312" s="9">
        <v>430</v>
      </c>
      <c r="E312" s="9"/>
      <c r="F312" s="9">
        <f t="shared" si="28"/>
        <v>430</v>
      </c>
      <c r="G312" s="9">
        <v>290</v>
      </c>
      <c r="H312" s="9">
        <v>0</v>
      </c>
      <c r="I312" s="12" t="s">
        <v>347</v>
      </c>
      <c r="O312" s="26"/>
    </row>
    <row r="313" spans="1:257" x14ac:dyDescent="0.2">
      <c r="A313" s="47" t="s">
        <v>350</v>
      </c>
      <c r="B313" s="47" t="s">
        <v>350</v>
      </c>
      <c r="C313" s="8" t="s">
        <v>90</v>
      </c>
      <c r="D313" s="9">
        <v>4</v>
      </c>
      <c r="E313" s="9"/>
      <c r="F313" s="9">
        <f t="shared" si="28"/>
        <v>4</v>
      </c>
      <c r="G313" s="9">
        <v>78</v>
      </c>
      <c r="H313" s="9">
        <v>0</v>
      </c>
      <c r="I313" s="12" t="s">
        <v>347</v>
      </c>
      <c r="O313" s="26"/>
    </row>
    <row r="314" spans="1:257" x14ac:dyDescent="0.2">
      <c r="A314" s="47" t="s">
        <v>645</v>
      </c>
      <c r="B314" s="47"/>
      <c r="C314" s="8" t="s">
        <v>646</v>
      </c>
      <c r="D314" s="9">
        <v>0</v>
      </c>
      <c r="E314" s="9">
        <v>102</v>
      </c>
      <c r="F314" s="9">
        <f t="shared" si="28"/>
        <v>102</v>
      </c>
      <c r="G314" s="9">
        <v>102</v>
      </c>
      <c r="H314" s="9">
        <v>0</v>
      </c>
      <c r="I314" s="12" t="s">
        <v>347</v>
      </c>
      <c r="O314" s="26"/>
    </row>
    <row r="315" spans="1:257" s="3" customFormat="1" x14ac:dyDescent="0.2">
      <c r="A315" s="48"/>
      <c r="B315" s="48"/>
      <c r="C315" s="13" t="s">
        <v>54</v>
      </c>
      <c r="D315" s="14">
        <f t="shared" ref="D315:F315" si="29">SUM(D310:D314)</f>
        <v>14086</v>
      </c>
      <c r="E315" s="14">
        <f t="shared" si="29"/>
        <v>116</v>
      </c>
      <c r="F315" s="14">
        <f t="shared" si="29"/>
        <v>14202</v>
      </c>
      <c r="G315" s="14">
        <f>SUM(G310:G314)</f>
        <v>14090</v>
      </c>
      <c r="H315" s="14">
        <v>0</v>
      </c>
      <c r="I315" s="6"/>
      <c r="O315" s="26"/>
    </row>
    <row r="316" spans="1:257" s="3" customFormat="1" x14ac:dyDescent="0.2">
      <c r="A316" s="45"/>
      <c r="B316" s="45"/>
      <c r="D316" s="6"/>
      <c r="E316" s="6"/>
      <c r="F316" s="6"/>
      <c r="G316" s="6"/>
      <c r="H316" s="6"/>
      <c r="I316" s="6"/>
      <c r="O316" s="26"/>
    </row>
    <row r="317" spans="1:257" s="3" customFormat="1" x14ac:dyDescent="0.2">
      <c r="A317" s="45"/>
      <c r="B317" s="45"/>
      <c r="D317" s="6"/>
      <c r="E317" s="6"/>
      <c r="F317" s="6"/>
      <c r="G317" s="6"/>
      <c r="H317" s="6"/>
      <c r="I317" s="6"/>
      <c r="O317" s="26"/>
    </row>
    <row r="318" spans="1:257" s="3" customFormat="1" x14ac:dyDescent="0.2">
      <c r="A318" s="44" t="s">
        <v>526</v>
      </c>
      <c r="B318" s="44"/>
      <c r="C318" s="1"/>
      <c r="D318" s="5"/>
      <c r="E318" s="5"/>
      <c r="F318" s="5"/>
      <c r="G318" s="5"/>
      <c r="H318" s="5"/>
      <c r="I318" s="5"/>
      <c r="O318" s="26"/>
    </row>
    <row r="319" spans="1:257" s="3" customFormat="1" x14ac:dyDescent="0.2">
      <c r="A319" s="44" t="s">
        <v>248</v>
      </c>
      <c r="B319" s="44"/>
      <c r="C319" s="1"/>
      <c r="D319" s="5"/>
      <c r="E319" s="5"/>
      <c r="F319" s="5"/>
      <c r="G319" s="5"/>
      <c r="H319" s="5"/>
      <c r="I319" s="5"/>
      <c r="O319" s="26"/>
    </row>
    <row r="320" spans="1:257" ht="12.45" customHeight="1" x14ac:dyDescent="0.2">
      <c r="A320" s="44" t="s">
        <v>248</v>
      </c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  <c r="AA320" s="44"/>
      <c r="AB320" s="44"/>
      <c r="AC320" s="44"/>
      <c r="AD320" s="44"/>
      <c r="AE320" s="44"/>
      <c r="AF320" s="44"/>
      <c r="AG320" s="44"/>
      <c r="AH320" s="44"/>
      <c r="AI320" s="44"/>
      <c r="AJ320" s="44"/>
      <c r="AK320" s="44"/>
      <c r="AL320" s="44"/>
      <c r="AM320" s="44"/>
      <c r="AN320" s="44"/>
      <c r="AO320" s="44"/>
      <c r="AP320" s="44"/>
      <c r="AQ320" s="44"/>
      <c r="AR320" s="44"/>
      <c r="AS320" s="44"/>
      <c r="AT320" s="44"/>
      <c r="AU320" s="44"/>
      <c r="AV320" s="44"/>
      <c r="AW320" s="44"/>
      <c r="AX320" s="44"/>
      <c r="AY320" s="44"/>
      <c r="AZ320" s="44"/>
      <c r="BA320" s="44"/>
      <c r="BB320" s="44"/>
      <c r="BC320" s="44"/>
      <c r="BD320" s="44"/>
      <c r="BE320" s="44"/>
      <c r="BF320" s="44"/>
      <c r="BG320" s="44"/>
      <c r="BH320" s="44"/>
      <c r="BI320" s="44"/>
      <c r="BJ320" s="44"/>
      <c r="BK320" s="44"/>
      <c r="BL320" s="44"/>
      <c r="BM320" s="44"/>
      <c r="BN320" s="44"/>
      <c r="BO320" s="44"/>
      <c r="BP320" s="44"/>
      <c r="BQ320" s="44"/>
      <c r="BR320" s="44"/>
      <c r="BS320" s="44"/>
      <c r="BT320" s="44"/>
      <c r="BU320" s="44"/>
      <c r="BV320" s="44"/>
      <c r="BW320" s="44"/>
      <c r="BX320" s="44"/>
      <c r="BY320" s="44"/>
      <c r="BZ320" s="44"/>
      <c r="CA320" s="44"/>
      <c r="CB320" s="44"/>
      <c r="CC320" s="44"/>
      <c r="CD320" s="44"/>
      <c r="CE320" s="44"/>
      <c r="CF320" s="44"/>
      <c r="CG320" s="44"/>
      <c r="CH320" s="44"/>
      <c r="CI320" s="44"/>
      <c r="CJ320" s="44"/>
      <c r="CK320" s="44"/>
      <c r="CL320" s="44"/>
      <c r="CM320" s="44"/>
      <c r="CN320" s="44"/>
      <c r="CO320" s="44"/>
      <c r="CP320" s="44"/>
      <c r="CQ320" s="44"/>
      <c r="CR320" s="44"/>
      <c r="CS320" s="44"/>
      <c r="CT320" s="44"/>
      <c r="CU320" s="44"/>
      <c r="CV320" s="44"/>
      <c r="CW320" s="44"/>
      <c r="CX320" s="44"/>
      <c r="CY320" s="44"/>
      <c r="CZ320" s="44"/>
      <c r="DA320" s="44"/>
      <c r="DB320" s="44"/>
      <c r="DC320" s="44"/>
      <c r="DD320" s="44"/>
      <c r="DE320" s="44"/>
      <c r="DF320" s="44"/>
      <c r="DG320" s="44"/>
      <c r="DH320" s="44"/>
      <c r="DI320" s="44"/>
      <c r="DJ320" s="44"/>
      <c r="DK320" s="44"/>
      <c r="DL320" s="44"/>
      <c r="DM320" s="44"/>
      <c r="DN320" s="44"/>
      <c r="DO320" s="44"/>
      <c r="DP320" s="44"/>
      <c r="DQ320" s="44"/>
      <c r="DR320" s="44"/>
      <c r="DS320" s="44"/>
      <c r="DT320" s="44"/>
      <c r="DU320" s="44"/>
      <c r="DV320" s="44"/>
      <c r="DW320" s="44"/>
      <c r="DX320" s="44"/>
      <c r="DY320" s="44"/>
      <c r="DZ320" s="44"/>
      <c r="EA320" s="44"/>
      <c r="EB320" s="44"/>
      <c r="EC320" s="44"/>
      <c r="ED320" s="44"/>
      <c r="EE320" s="44"/>
      <c r="EF320" s="44"/>
      <c r="EG320" s="44"/>
      <c r="EH320" s="44"/>
      <c r="EI320" s="44"/>
      <c r="EJ320" s="44"/>
      <c r="EK320" s="44"/>
      <c r="EL320" s="44"/>
      <c r="EM320" s="44"/>
      <c r="EN320" s="44"/>
      <c r="EO320" s="44"/>
      <c r="EP320" s="44"/>
      <c r="EQ320" s="44"/>
      <c r="ER320" s="44"/>
      <c r="ES320" s="44"/>
      <c r="ET320" s="44"/>
      <c r="EU320" s="44"/>
      <c r="EV320" s="44"/>
      <c r="EW320" s="44"/>
      <c r="EX320" s="44"/>
      <c r="EY320" s="44"/>
      <c r="EZ320" s="44"/>
      <c r="FA320" s="44"/>
      <c r="FB320" s="44"/>
      <c r="FC320" s="44"/>
      <c r="FD320" s="44"/>
      <c r="FE320" s="44"/>
      <c r="FF320" s="44"/>
      <c r="FG320" s="44"/>
      <c r="FH320" s="44"/>
      <c r="FI320" s="44"/>
      <c r="FJ320" s="44"/>
      <c r="FK320" s="44"/>
      <c r="FL320" s="44"/>
      <c r="FM320" s="44"/>
      <c r="FN320" s="44"/>
      <c r="FO320" s="44"/>
      <c r="FP320" s="44"/>
      <c r="FQ320" s="44"/>
      <c r="FR320" s="44"/>
      <c r="FS320" s="44"/>
      <c r="FT320" s="44"/>
      <c r="FU320" s="44"/>
      <c r="FV320" s="44"/>
      <c r="FW320" s="44"/>
      <c r="FX320" s="44"/>
      <c r="FY320" s="44"/>
      <c r="FZ320" s="44"/>
      <c r="GA320" s="44"/>
      <c r="GB320" s="44"/>
      <c r="GC320" s="44"/>
      <c r="GD320" s="44"/>
      <c r="GE320" s="44"/>
      <c r="GF320" s="44"/>
      <c r="GG320" s="44"/>
      <c r="GH320" s="44"/>
      <c r="GI320" s="44"/>
      <c r="GJ320" s="44"/>
      <c r="GK320" s="44"/>
      <c r="GL320" s="44"/>
      <c r="GM320" s="44"/>
      <c r="GN320" s="44"/>
      <c r="GO320" s="44"/>
      <c r="GP320" s="44"/>
      <c r="GQ320" s="44"/>
      <c r="GR320" s="44"/>
      <c r="GS320" s="44"/>
      <c r="GT320" s="44"/>
      <c r="GU320" s="44"/>
      <c r="GV320" s="44"/>
      <c r="GW320" s="44"/>
      <c r="GX320" s="44"/>
      <c r="GY320" s="44"/>
      <c r="GZ320" s="44"/>
      <c r="HA320" s="44"/>
      <c r="HB320" s="44"/>
      <c r="HC320" s="44"/>
      <c r="HD320" s="44"/>
      <c r="HE320" s="44"/>
      <c r="HF320" s="44"/>
      <c r="HG320" s="44"/>
      <c r="HH320" s="44"/>
      <c r="HI320" s="44"/>
      <c r="HJ320" s="44"/>
      <c r="HK320" s="44"/>
      <c r="HL320" s="44"/>
      <c r="HM320" s="44"/>
      <c r="HN320" s="44"/>
      <c r="HO320" s="44"/>
      <c r="HP320" s="44"/>
      <c r="HQ320" s="44"/>
      <c r="HR320" s="44"/>
      <c r="HS320" s="44"/>
      <c r="HT320" s="44"/>
      <c r="HU320" s="44"/>
      <c r="HV320" s="44"/>
      <c r="HW320" s="44"/>
      <c r="HX320" s="44"/>
      <c r="HY320" s="44"/>
      <c r="HZ320" s="44"/>
      <c r="IA320" s="44"/>
      <c r="IB320" s="44"/>
      <c r="IC320" s="44"/>
      <c r="ID320" s="44"/>
      <c r="IE320" s="44"/>
      <c r="IF320" s="44"/>
      <c r="IG320" s="44"/>
      <c r="IH320" s="44"/>
      <c r="II320" s="44"/>
      <c r="IJ320" s="44"/>
      <c r="IK320" s="44"/>
      <c r="IL320" s="44"/>
      <c r="IM320" s="44"/>
      <c r="IN320" s="44"/>
      <c r="IO320" s="44"/>
      <c r="IP320" s="44"/>
      <c r="IQ320" s="44"/>
      <c r="IR320" s="44"/>
      <c r="IS320" s="44"/>
      <c r="IT320" s="44"/>
      <c r="IU320" s="44"/>
      <c r="IV320" s="44"/>
      <c r="IW320" s="44"/>
    </row>
    <row r="321" spans="1:257" s="3" customFormat="1" x14ac:dyDescent="0.2">
      <c r="A321" s="45" t="s">
        <v>53</v>
      </c>
      <c r="B321" s="45"/>
      <c r="D321" s="6"/>
      <c r="E321" s="6"/>
      <c r="F321" s="6"/>
      <c r="G321" s="6"/>
      <c r="H321" s="6"/>
      <c r="I321" s="6"/>
      <c r="O321" s="26"/>
    </row>
    <row r="322" spans="1:257" x14ac:dyDescent="0.2">
      <c r="A322" s="47" t="s">
        <v>467</v>
      </c>
      <c r="B322" s="47" t="s">
        <v>467</v>
      </c>
      <c r="C322" s="8" t="s">
        <v>22</v>
      </c>
      <c r="D322" s="9">
        <v>14660</v>
      </c>
      <c r="E322" s="9"/>
      <c r="F322" s="9">
        <f t="shared" ref="F322:F325" si="30">SUM(D322:E322)</f>
        <v>14660</v>
      </c>
      <c r="G322" s="9">
        <v>15649</v>
      </c>
      <c r="H322" s="9">
        <v>0</v>
      </c>
      <c r="I322" s="12" t="s">
        <v>347</v>
      </c>
      <c r="J322" s="12"/>
      <c r="O322" s="26"/>
    </row>
    <row r="323" spans="1:257" x14ac:dyDescent="0.2">
      <c r="A323" s="47" t="s">
        <v>366</v>
      </c>
      <c r="B323" s="47" t="s">
        <v>366</v>
      </c>
      <c r="C323" s="8" t="s">
        <v>543</v>
      </c>
      <c r="D323" s="9">
        <v>8961</v>
      </c>
      <c r="E323" s="9"/>
      <c r="F323" s="9">
        <f t="shared" si="30"/>
        <v>8961</v>
      </c>
      <c r="G323" s="9">
        <v>8064</v>
      </c>
      <c r="H323" s="9">
        <v>0</v>
      </c>
      <c r="I323" s="12" t="s">
        <v>347</v>
      </c>
      <c r="J323" s="12"/>
      <c r="O323" s="26"/>
    </row>
    <row r="324" spans="1:257" x14ac:dyDescent="0.2">
      <c r="A324" s="47" t="s">
        <v>352</v>
      </c>
      <c r="B324" s="47" t="s">
        <v>352</v>
      </c>
      <c r="C324" s="8" t="s">
        <v>519</v>
      </c>
      <c r="D324" s="9">
        <v>6378</v>
      </c>
      <c r="E324" s="9"/>
      <c r="F324" s="9">
        <f t="shared" si="30"/>
        <v>6378</v>
      </c>
      <c r="G324" s="9">
        <v>6286</v>
      </c>
      <c r="H324" s="9">
        <v>0</v>
      </c>
      <c r="I324" s="12" t="s">
        <v>347</v>
      </c>
      <c r="O324" s="26"/>
    </row>
    <row r="325" spans="1:257" x14ac:dyDescent="0.2">
      <c r="A325" s="47" t="s">
        <v>590</v>
      </c>
      <c r="B325" s="47"/>
      <c r="C325" s="8" t="s">
        <v>591</v>
      </c>
      <c r="D325" s="9">
        <v>0</v>
      </c>
      <c r="E325" s="9">
        <v>16</v>
      </c>
      <c r="F325" s="9">
        <f t="shared" si="30"/>
        <v>16</v>
      </c>
      <c r="G325" s="9">
        <v>16</v>
      </c>
      <c r="H325" s="9">
        <v>0</v>
      </c>
      <c r="I325" s="12" t="s">
        <v>347</v>
      </c>
      <c r="O325" s="26"/>
    </row>
    <row r="326" spans="1:257" s="3" customFormat="1" x14ac:dyDescent="0.2">
      <c r="A326" s="48"/>
      <c r="B326" s="48"/>
      <c r="C326" s="13" t="s">
        <v>54</v>
      </c>
      <c r="D326" s="14">
        <f t="shared" ref="D326:F326" si="31">SUM(D322:D325)</f>
        <v>29999</v>
      </c>
      <c r="E326" s="14">
        <f t="shared" si="31"/>
        <v>16</v>
      </c>
      <c r="F326" s="14">
        <f t="shared" si="31"/>
        <v>30015</v>
      </c>
      <c r="G326" s="14">
        <f>SUM(G322:G325)</f>
        <v>30015</v>
      </c>
      <c r="H326" s="14">
        <f>SUM(H322:H325)</f>
        <v>0</v>
      </c>
      <c r="I326" s="6"/>
      <c r="O326" s="26"/>
    </row>
    <row r="327" spans="1:257" s="3" customFormat="1" x14ac:dyDescent="0.2">
      <c r="A327" s="45"/>
      <c r="B327" s="45"/>
      <c r="D327" s="6"/>
      <c r="E327" s="6"/>
      <c r="F327" s="6"/>
      <c r="G327" s="6"/>
      <c r="H327" s="6"/>
      <c r="I327" s="6"/>
      <c r="O327" s="26"/>
    </row>
    <row r="328" spans="1:257" s="3" customFormat="1" x14ac:dyDescent="0.2">
      <c r="A328" s="45"/>
      <c r="B328" s="45"/>
      <c r="D328" s="6"/>
      <c r="E328" s="6"/>
      <c r="F328" s="6"/>
      <c r="G328" s="6"/>
      <c r="H328" s="6"/>
      <c r="I328" s="6"/>
      <c r="O328" s="26"/>
    </row>
    <row r="329" spans="1:257" s="3" customFormat="1" x14ac:dyDescent="0.2">
      <c r="A329" s="44" t="s">
        <v>627</v>
      </c>
      <c r="B329" s="45"/>
      <c r="D329" s="6"/>
      <c r="E329" s="6"/>
      <c r="F329" s="6"/>
      <c r="G329" s="6"/>
      <c r="H329" s="6"/>
      <c r="I329" s="6"/>
      <c r="O329" s="26"/>
    </row>
    <row r="330" spans="1:257" ht="12.45" customHeight="1" x14ac:dyDescent="0.2">
      <c r="A330" s="44" t="s">
        <v>248</v>
      </c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  <c r="AA330" s="44"/>
      <c r="AB330" s="44"/>
      <c r="AC330" s="44"/>
      <c r="AD330" s="44"/>
      <c r="AE330" s="44"/>
      <c r="AF330" s="44"/>
      <c r="AG330" s="44"/>
      <c r="AH330" s="44"/>
      <c r="AI330" s="44"/>
      <c r="AJ330" s="44"/>
      <c r="AK330" s="44"/>
      <c r="AL330" s="44"/>
      <c r="AM330" s="44"/>
      <c r="AN330" s="44"/>
      <c r="AO330" s="44"/>
      <c r="AP330" s="44"/>
      <c r="AQ330" s="44"/>
      <c r="AR330" s="44"/>
      <c r="AS330" s="44"/>
      <c r="AT330" s="44"/>
      <c r="AU330" s="44"/>
      <c r="AV330" s="44"/>
      <c r="AW330" s="44"/>
      <c r="AX330" s="44"/>
      <c r="AY330" s="44"/>
      <c r="AZ330" s="44"/>
      <c r="BA330" s="44"/>
      <c r="BB330" s="44"/>
      <c r="BC330" s="44"/>
      <c r="BD330" s="44"/>
      <c r="BE330" s="44"/>
      <c r="BF330" s="44"/>
      <c r="BG330" s="44"/>
      <c r="BH330" s="44"/>
      <c r="BI330" s="44"/>
      <c r="BJ330" s="44"/>
      <c r="BK330" s="44"/>
      <c r="BL330" s="44"/>
      <c r="BM330" s="44"/>
      <c r="BN330" s="44"/>
      <c r="BO330" s="44"/>
      <c r="BP330" s="44"/>
      <c r="BQ330" s="44"/>
      <c r="BR330" s="44"/>
      <c r="BS330" s="44"/>
      <c r="BT330" s="44"/>
      <c r="BU330" s="44"/>
      <c r="BV330" s="44"/>
      <c r="BW330" s="44"/>
      <c r="BX330" s="44"/>
      <c r="BY330" s="44"/>
      <c r="BZ330" s="44"/>
      <c r="CA330" s="44"/>
      <c r="CB330" s="44"/>
      <c r="CC330" s="44"/>
      <c r="CD330" s="44"/>
      <c r="CE330" s="44"/>
      <c r="CF330" s="44"/>
      <c r="CG330" s="44"/>
      <c r="CH330" s="44"/>
      <c r="CI330" s="44"/>
      <c r="CJ330" s="44"/>
      <c r="CK330" s="44"/>
      <c r="CL330" s="44"/>
      <c r="CM330" s="44"/>
      <c r="CN330" s="44"/>
      <c r="CO330" s="44"/>
      <c r="CP330" s="44"/>
      <c r="CQ330" s="44"/>
      <c r="CR330" s="44"/>
      <c r="CS330" s="44"/>
      <c r="CT330" s="44"/>
      <c r="CU330" s="44"/>
      <c r="CV330" s="44"/>
      <c r="CW330" s="44"/>
      <c r="CX330" s="44"/>
      <c r="CY330" s="44"/>
      <c r="CZ330" s="44"/>
      <c r="DA330" s="44"/>
      <c r="DB330" s="44"/>
      <c r="DC330" s="44"/>
      <c r="DD330" s="44"/>
      <c r="DE330" s="44"/>
      <c r="DF330" s="44"/>
      <c r="DG330" s="44"/>
      <c r="DH330" s="44"/>
      <c r="DI330" s="44"/>
      <c r="DJ330" s="44"/>
      <c r="DK330" s="44"/>
      <c r="DL330" s="44"/>
      <c r="DM330" s="44"/>
      <c r="DN330" s="44"/>
      <c r="DO330" s="44"/>
      <c r="DP330" s="44"/>
      <c r="DQ330" s="44"/>
      <c r="DR330" s="44"/>
      <c r="DS330" s="44"/>
      <c r="DT330" s="44"/>
      <c r="DU330" s="44"/>
      <c r="DV330" s="44"/>
      <c r="DW330" s="44"/>
      <c r="DX330" s="44"/>
      <c r="DY330" s="44"/>
      <c r="DZ330" s="44"/>
      <c r="EA330" s="44"/>
      <c r="EB330" s="44"/>
      <c r="EC330" s="44"/>
      <c r="ED330" s="44"/>
      <c r="EE330" s="44"/>
      <c r="EF330" s="44"/>
      <c r="EG330" s="44"/>
      <c r="EH330" s="44"/>
      <c r="EI330" s="44"/>
      <c r="EJ330" s="44"/>
      <c r="EK330" s="44"/>
      <c r="EL330" s="44"/>
      <c r="EM330" s="44"/>
      <c r="EN330" s="44"/>
      <c r="EO330" s="44"/>
      <c r="EP330" s="44"/>
      <c r="EQ330" s="44"/>
      <c r="ER330" s="44"/>
      <c r="ES330" s="44"/>
      <c r="ET330" s="44"/>
      <c r="EU330" s="44"/>
      <c r="EV330" s="44"/>
      <c r="EW330" s="44"/>
      <c r="EX330" s="44"/>
      <c r="EY330" s="44"/>
      <c r="EZ330" s="44"/>
      <c r="FA330" s="44"/>
      <c r="FB330" s="44"/>
      <c r="FC330" s="44"/>
      <c r="FD330" s="44"/>
      <c r="FE330" s="44"/>
      <c r="FF330" s="44"/>
      <c r="FG330" s="44"/>
      <c r="FH330" s="44"/>
      <c r="FI330" s="44"/>
      <c r="FJ330" s="44"/>
      <c r="FK330" s="44"/>
      <c r="FL330" s="44"/>
      <c r="FM330" s="44"/>
      <c r="FN330" s="44"/>
      <c r="FO330" s="44"/>
      <c r="FP330" s="44"/>
      <c r="FQ330" s="44"/>
      <c r="FR330" s="44"/>
      <c r="FS330" s="44"/>
      <c r="FT330" s="44"/>
      <c r="FU330" s="44"/>
      <c r="FV330" s="44"/>
      <c r="FW330" s="44"/>
      <c r="FX330" s="44"/>
      <c r="FY330" s="44"/>
      <c r="FZ330" s="44"/>
      <c r="GA330" s="44"/>
      <c r="GB330" s="44"/>
      <c r="GC330" s="44"/>
      <c r="GD330" s="44"/>
      <c r="GE330" s="44"/>
      <c r="GF330" s="44"/>
      <c r="GG330" s="44"/>
      <c r="GH330" s="44"/>
      <c r="GI330" s="44"/>
      <c r="GJ330" s="44"/>
      <c r="GK330" s="44"/>
      <c r="GL330" s="44"/>
      <c r="GM330" s="44"/>
      <c r="GN330" s="44"/>
      <c r="GO330" s="44"/>
      <c r="GP330" s="44"/>
      <c r="GQ330" s="44"/>
      <c r="GR330" s="44"/>
      <c r="GS330" s="44"/>
      <c r="GT330" s="44"/>
      <c r="GU330" s="44"/>
      <c r="GV330" s="44"/>
      <c r="GW330" s="44"/>
      <c r="GX330" s="44"/>
      <c r="GY330" s="44"/>
      <c r="GZ330" s="44"/>
      <c r="HA330" s="44"/>
      <c r="HB330" s="44"/>
      <c r="HC330" s="44"/>
      <c r="HD330" s="44"/>
      <c r="HE330" s="44"/>
      <c r="HF330" s="44"/>
      <c r="HG330" s="44"/>
      <c r="HH330" s="44"/>
      <c r="HI330" s="44"/>
      <c r="HJ330" s="44"/>
      <c r="HK330" s="44"/>
      <c r="HL330" s="44"/>
      <c r="HM330" s="44"/>
      <c r="HN330" s="44"/>
      <c r="HO330" s="44"/>
      <c r="HP330" s="44"/>
      <c r="HQ330" s="44"/>
      <c r="HR330" s="44"/>
      <c r="HS330" s="44"/>
      <c r="HT330" s="44"/>
      <c r="HU330" s="44"/>
      <c r="HV330" s="44"/>
      <c r="HW330" s="44"/>
      <c r="HX330" s="44"/>
      <c r="HY330" s="44"/>
      <c r="HZ330" s="44"/>
      <c r="IA330" s="44"/>
      <c r="IB330" s="44"/>
      <c r="IC330" s="44"/>
      <c r="ID330" s="44"/>
      <c r="IE330" s="44"/>
      <c r="IF330" s="44"/>
      <c r="IG330" s="44"/>
      <c r="IH330" s="44"/>
      <c r="II330" s="44"/>
      <c r="IJ330" s="44"/>
      <c r="IK330" s="44"/>
      <c r="IL330" s="44"/>
      <c r="IM330" s="44"/>
      <c r="IN330" s="44"/>
      <c r="IO330" s="44"/>
      <c r="IP330" s="44"/>
      <c r="IQ330" s="44"/>
      <c r="IR330" s="44"/>
      <c r="IS330" s="44"/>
      <c r="IT330" s="44"/>
      <c r="IU330" s="44"/>
      <c r="IV330" s="44"/>
      <c r="IW330" s="44"/>
    </row>
    <row r="331" spans="1:257" s="3" customFormat="1" x14ac:dyDescent="0.2">
      <c r="A331" s="45" t="s">
        <v>53</v>
      </c>
      <c r="B331" s="45"/>
      <c r="D331" s="6"/>
      <c r="E331" s="6"/>
      <c r="F331" s="6"/>
      <c r="G331" s="6"/>
      <c r="H331" s="6"/>
      <c r="I331" s="6"/>
      <c r="O331" s="26"/>
    </row>
    <row r="332" spans="1:257" x14ac:dyDescent="0.2">
      <c r="A332" s="47" t="s">
        <v>467</v>
      </c>
      <c r="B332" s="47" t="s">
        <v>467</v>
      </c>
      <c r="C332" s="8" t="s">
        <v>22</v>
      </c>
      <c r="D332" s="9">
        <v>11802</v>
      </c>
      <c r="E332" s="9">
        <v>-11802</v>
      </c>
      <c r="F332" s="9">
        <f t="shared" ref="F332:F339" si="32">SUM(D332:E332)</f>
        <v>0</v>
      </c>
      <c r="G332" s="9"/>
      <c r="H332" s="9">
        <v>0</v>
      </c>
      <c r="I332" s="12" t="s">
        <v>347</v>
      </c>
      <c r="J332" s="12"/>
      <c r="O332" s="26"/>
    </row>
    <row r="333" spans="1:257" x14ac:dyDescent="0.2">
      <c r="A333" s="47" t="s">
        <v>352</v>
      </c>
      <c r="B333" s="47" t="s">
        <v>352</v>
      </c>
      <c r="C333" s="8" t="s">
        <v>519</v>
      </c>
      <c r="D333" s="9">
        <v>3187</v>
      </c>
      <c r="E333" s="9">
        <v>-3187</v>
      </c>
      <c r="F333" s="9">
        <f t="shared" si="32"/>
        <v>0</v>
      </c>
      <c r="G333" s="9"/>
      <c r="H333" s="9">
        <v>0</v>
      </c>
      <c r="I333" s="12" t="s">
        <v>347</v>
      </c>
      <c r="O333" s="26"/>
    </row>
    <row r="334" spans="1:257" x14ac:dyDescent="0.2">
      <c r="A334" s="47" t="s">
        <v>238</v>
      </c>
      <c r="B334" s="47"/>
      <c r="C334" s="8" t="s">
        <v>21</v>
      </c>
      <c r="D334" s="9">
        <v>0</v>
      </c>
      <c r="E334" s="9">
        <v>11802</v>
      </c>
      <c r="F334" s="9">
        <f t="shared" si="32"/>
        <v>11802</v>
      </c>
      <c r="G334" s="9">
        <v>150</v>
      </c>
      <c r="H334" s="9">
        <v>11652</v>
      </c>
      <c r="I334" s="12" t="s">
        <v>347</v>
      </c>
      <c r="O334" s="26"/>
    </row>
    <row r="335" spans="1:257" x14ac:dyDescent="0.2">
      <c r="A335" s="47" t="s">
        <v>238</v>
      </c>
      <c r="B335" s="47"/>
      <c r="C335" s="8" t="s">
        <v>694</v>
      </c>
      <c r="D335" s="9">
        <v>0</v>
      </c>
      <c r="E335" s="9">
        <v>10318</v>
      </c>
      <c r="F335" s="9">
        <f t="shared" si="32"/>
        <v>10318</v>
      </c>
      <c r="G335" s="9"/>
      <c r="H335" s="9">
        <v>10318</v>
      </c>
      <c r="I335" s="12" t="s">
        <v>347</v>
      </c>
      <c r="O335" s="26"/>
    </row>
    <row r="336" spans="1:257" x14ac:dyDescent="0.2">
      <c r="A336" s="47" t="s">
        <v>351</v>
      </c>
      <c r="B336" s="47"/>
      <c r="C336" s="8" t="s">
        <v>675</v>
      </c>
      <c r="D336" s="9">
        <v>0</v>
      </c>
      <c r="E336" s="9">
        <v>3187</v>
      </c>
      <c r="F336" s="9">
        <f t="shared" si="32"/>
        <v>3187</v>
      </c>
      <c r="G336" s="9"/>
      <c r="H336" s="9">
        <v>3187</v>
      </c>
      <c r="I336" s="12" t="s">
        <v>347</v>
      </c>
      <c r="O336" s="26"/>
    </row>
    <row r="337" spans="1:257" x14ac:dyDescent="0.2">
      <c r="A337" s="47" t="s">
        <v>351</v>
      </c>
      <c r="B337" s="47"/>
      <c r="C337" s="8" t="s">
        <v>695</v>
      </c>
      <c r="D337" s="9">
        <v>0</v>
      </c>
      <c r="E337" s="9">
        <v>2745</v>
      </c>
      <c r="F337" s="9">
        <f t="shared" si="32"/>
        <v>2745</v>
      </c>
      <c r="G337" s="9"/>
      <c r="H337" s="9">
        <v>2745</v>
      </c>
      <c r="I337" s="12" t="s">
        <v>347</v>
      </c>
      <c r="O337" s="26"/>
    </row>
    <row r="338" spans="1:257" x14ac:dyDescent="0.2">
      <c r="A338" s="47" t="s">
        <v>524</v>
      </c>
      <c r="B338" s="47" t="s">
        <v>240</v>
      </c>
      <c r="C338" s="8" t="s">
        <v>530</v>
      </c>
      <c r="D338" s="9">
        <v>8</v>
      </c>
      <c r="E338" s="9"/>
      <c r="F338" s="9">
        <f t="shared" si="32"/>
        <v>8</v>
      </c>
      <c r="G338" s="9"/>
      <c r="H338" s="9">
        <v>8</v>
      </c>
      <c r="I338" s="12" t="s">
        <v>347</v>
      </c>
      <c r="O338" s="26"/>
    </row>
    <row r="339" spans="1:257" x14ac:dyDescent="0.2">
      <c r="A339" s="47" t="s">
        <v>350</v>
      </c>
      <c r="B339" s="47" t="s">
        <v>350</v>
      </c>
      <c r="C339" s="8" t="s">
        <v>90</v>
      </c>
      <c r="D339" s="9">
        <v>2</v>
      </c>
      <c r="E339" s="9"/>
      <c r="F339" s="9">
        <f t="shared" si="32"/>
        <v>2</v>
      </c>
      <c r="G339" s="9"/>
      <c r="H339" s="9">
        <v>2</v>
      </c>
      <c r="I339" s="12" t="s">
        <v>347</v>
      </c>
      <c r="O339" s="26"/>
    </row>
    <row r="340" spans="1:257" s="3" customFormat="1" x14ac:dyDescent="0.2">
      <c r="A340" s="48"/>
      <c r="B340" s="48"/>
      <c r="C340" s="13" t="s">
        <v>54</v>
      </c>
      <c r="D340" s="14">
        <f t="shared" ref="D340:F340" si="33">SUM(D332:D339)</f>
        <v>14999</v>
      </c>
      <c r="E340" s="14">
        <f t="shared" si="33"/>
        <v>13063</v>
      </c>
      <c r="F340" s="14">
        <f t="shared" si="33"/>
        <v>28062</v>
      </c>
      <c r="G340" s="14">
        <f t="shared" ref="G340:H340" si="34">SUM(G332:G339)</f>
        <v>150</v>
      </c>
      <c r="H340" s="14">
        <f t="shared" si="34"/>
        <v>27912</v>
      </c>
      <c r="I340" s="6"/>
      <c r="O340" s="26"/>
    </row>
    <row r="341" spans="1:257" s="3" customFormat="1" x14ac:dyDescent="0.2">
      <c r="A341" s="45"/>
      <c r="B341" s="45"/>
      <c r="D341" s="6"/>
      <c r="E341" s="6"/>
      <c r="F341" s="6"/>
      <c r="G341" s="6"/>
      <c r="H341" s="6"/>
      <c r="I341" s="6"/>
      <c r="O341" s="26"/>
    </row>
    <row r="342" spans="1:257" s="3" customFormat="1" x14ac:dyDescent="0.2">
      <c r="A342" s="45"/>
      <c r="B342" s="45"/>
      <c r="D342" s="6"/>
      <c r="E342" s="6"/>
      <c r="F342" s="6"/>
      <c r="G342" s="6"/>
      <c r="H342" s="6"/>
      <c r="I342" s="6"/>
      <c r="O342" s="26"/>
    </row>
    <row r="343" spans="1:257" s="3" customFormat="1" x14ac:dyDescent="0.2">
      <c r="A343" s="44" t="s">
        <v>622</v>
      </c>
      <c r="B343" s="45"/>
      <c r="D343" s="6"/>
      <c r="E343" s="6"/>
      <c r="F343" s="6"/>
      <c r="G343" s="6"/>
      <c r="H343" s="6"/>
      <c r="I343" s="6"/>
      <c r="O343" s="26"/>
    </row>
    <row r="344" spans="1:257" ht="12.45" customHeight="1" x14ac:dyDescent="0.2">
      <c r="A344" s="44" t="s">
        <v>248</v>
      </c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  <c r="AA344" s="44"/>
      <c r="AB344" s="44"/>
      <c r="AC344" s="44"/>
      <c r="AD344" s="44"/>
      <c r="AE344" s="44"/>
      <c r="AF344" s="44"/>
      <c r="AG344" s="44"/>
      <c r="AH344" s="44"/>
      <c r="AI344" s="44"/>
      <c r="AJ344" s="44"/>
      <c r="AK344" s="44"/>
      <c r="AL344" s="44"/>
      <c r="AM344" s="44"/>
      <c r="AN344" s="44"/>
      <c r="AO344" s="44"/>
      <c r="AP344" s="44"/>
      <c r="AQ344" s="44"/>
      <c r="AR344" s="44"/>
      <c r="AS344" s="44"/>
      <c r="AT344" s="44"/>
      <c r="AU344" s="44"/>
      <c r="AV344" s="44"/>
      <c r="AW344" s="44"/>
      <c r="AX344" s="44"/>
      <c r="AY344" s="44"/>
      <c r="AZ344" s="44"/>
      <c r="BA344" s="44"/>
      <c r="BB344" s="44"/>
      <c r="BC344" s="44"/>
      <c r="BD344" s="44"/>
      <c r="BE344" s="44"/>
      <c r="BF344" s="44"/>
      <c r="BG344" s="44"/>
      <c r="BH344" s="44"/>
      <c r="BI344" s="44"/>
      <c r="BJ344" s="44"/>
      <c r="BK344" s="44"/>
      <c r="BL344" s="44"/>
      <c r="BM344" s="44"/>
      <c r="BN344" s="44"/>
      <c r="BO344" s="44"/>
      <c r="BP344" s="44"/>
      <c r="BQ344" s="44"/>
      <c r="BR344" s="44"/>
      <c r="BS344" s="44"/>
      <c r="BT344" s="44"/>
      <c r="BU344" s="44"/>
      <c r="BV344" s="44"/>
      <c r="BW344" s="44"/>
      <c r="BX344" s="44"/>
      <c r="BY344" s="44"/>
      <c r="BZ344" s="44"/>
      <c r="CA344" s="44"/>
      <c r="CB344" s="44"/>
      <c r="CC344" s="44"/>
      <c r="CD344" s="44"/>
      <c r="CE344" s="44"/>
      <c r="CF344" s="44"/>
      <c r="CG344" s="44"/>
      <c r="CH344" s="44"/>
      <c r="CI344" s="44"/>
      <c r="CJ344" s="44"/>
      <c r="CK344" s="44"/>
      <c r="CL344" s="44"/>
      <c r="CM344" s="44"/>
      <c r="CN344" s="44"/>
      <c r="CO344" s="44"/>
      <c r="CP344" s="44"/>
      <c r="CQ344" s="44"/>
      <c r="CR344" s="44"/>
      <c r="CS344" s="44"/>
      <c r="CT344" s="44"/>
      <c r="CU344" s="44"/>
      <c r="CV344" s="44"/>
      <c r="CW344" s="44"/>
      <c r="CX344" s="44"/>
      <c r="CY344" s="44"/>
      <c r="CZ344" s="44"/>
      <c r="DA344" s="44"/>
      <c r="DB344" s="44"/>
      <c r="DC344" s="44"/>
      <c r="DD344" s="44"/>
      <c r="DE344" s="44"/>
      <c r="DF344" s="44"/>
      <c r="DG344" s="44"/>
      <c r="DH344" s="44"/>
      <c r="DI344" s="44"/>
      <c r="DJ344" s="44"/>
      <c r="DK344" s="44"/>
      <c r="DL344" s="44"/>
      <c r="DM344" s="44"/>
      <c r="DN344" s="44"/>
      <c r="DO344" s="44"/>
      <c r="DP344" s="44"/>
      <c r="DQ344" s="44"/>
      <c r="DR344" s="44"/>
      <c r="DS344" s="44"/>
      <c r="DT344" s="44"/>
      <c r="DU344" s="44"/>
      <c r="DV344" s="44"/>
      <c r="DW344" s="44"/>
      <c r="DX344" s="44"/>
      <c r="DY344" s="44"/>
      <c r="DZ344" s="44"/>
      <c r="EA344" s="44"/>
      <c r="EB344" s="44"/>
      <c r="EC344" s="44"/>
      <c r="ED344" s="44"/>
      <c r="EE344" s="44"/>
      <c r="EF344" s="44"/>
      <c r="EG344" s="44"/>
      <c r="EH344" s="44"/>
      <c r="EI344" s="44"/>
      <c r="EJ344" s="44"/>
      <c r="EK344" s="44"/>
      <c r="EL344" s="44"/>
      <c r="EM344" s="44"/>
      <c r="EN344" s="44"/>
      <c r="EO344" s="44"/>
      <c r="EP344" s="44"/>
      <c r="EQ344" s="44"/>
      <c r="ER344" s="44"/>
      <c r="ES344" s="44"/>
      <c r="ET344" s="44"/>
      <c r="EU344" s="44"/>
      <c r="EV344" s="44"/>
      <c r="EW344" s="44"/>
      <c r="EX344" s="44"/>
      <c r="EY344" s="44"/>
      <c r="EZ344" s="44"/>
      <c r="FA344" s="44"/>
      <c r="FB344" s="44"/>
      <c r="FC344" s="44"/>
      <c r="FD344" s="44"/>
      <c r="FE344" s="44"/>
      <c r="FF344" s="44"/>
      <c r="FG344" s="44"/>
      <c r="FH344" s="44"/>
      <c r="FI344" s="44"/>
      <c r="FJ344" s="44"/>
      <c r="FK344" s="44"/>
      <c r="FL344" s="44"/>
      <c r="FM344" s="44"/>
      <c r="FN344" s="44"/>
      <c r="FO344" s="44"/>
      <c r="FP344" s="44"/>
      <c r="FQ344" s="44"/>
      <c r="FR344" s="44"/>
      <c r="FS344" s="44"/>
      <c r="FT344" s="44"/>
      <c r="FU344" s="44"/>
      <c r="FV344" s="44"/>
      <c r="FW344" s="44"/>
      <c r="FX344" s="44"/>
      <c r="FY344" s="44"/>
      <c r="FZ344" s="44"/>
      <c r="GA344" s="44"/>
      <c r="GB344" s="44"/>
      <c r="GC344" s="44"/>
      <c r="GD344" s="44"/>
      <c r="GE344" s="44"/>
      <c r="GF344" s="44"/>
      <c r="GG344" s="44"/>
      <c r="GH344" s="44"/>
      <c r="GI344" s="44"/>
      <c r="GJ344" s="44"/>
      <c r="GK344" s="44"/>
      <c r="GL344" s="44"/>
      <c r="GM344" s="44"/>
      <c r="GN344" s="44"/>
      <c r="GO344" s="44"/>
      <c r="GP344" s="44"/>
      <c r="GQ344" s="44"/>
      <c r="GR344" s="44"/>
      <c r="GS344" s="44"/>
      <c r="GT344" s="44"/>
      <c r="GU344" s="44"/>
      <c r="GV344" s="44"/>
      <c r="GW344" s="44"/>
      <c r="GX344" s="44"/>
      <c r="GY344" s="44"/>
      <c r="GZ344" s="44"/>
      <c r="HA344" s="44"/>
      <c r="HB344" s="44"/>
      <c r="HC344" s="44"/>
      <c r="HD344" s="44"/>
      <c r="HE344" s="44"/>
      <c r="HF344" s="44"/>
      <c r="HG344" s="44"/>
      <c r="HH344" s="44"/>
      <c r="HI344" s="44"/>
      <c r="HJ344" s="44"/>
      <c r="HK344" s="44"/>
      <c r="HL344" s="44"/>
      <c r="HM344" s="44"/>
      <c r="HN344" s="44"/>
      <c r="HO344" s="44"/>
      <c r="HP344" s="44"/>
      <c r="HQ344" s="44"/>
      <c r="HR344" s="44"/>
      <c r="HS344" s="44"/>
      <c r="HT344" s="44"/>
      <c r="HU344" s="44"/>
      <c r="HV344" s="44"/>
      <c r="HW344" s="44"/>
      <c r="HX344" s="44"/>
      <c r="HY344" s="44"/>
      <c r="HZ344" s="44"/>
      <c r="IA344" s="44"/>
      <c r="IB344" s="44"/>
      <c r="IC344" s="44"/>
      <c r="ID344" s="44"/>
      <c r="IE344" s="44"/>
      <c r="IF344" s="44"/>
      <c r="IG344" s="44"/>
      <c r="IH344" s="44"/>
      <c r="II344" s="44"/>
      <c r="IJ344" s="44"/>
      <c r="IK344" s="44"/>
      <c r="IL344" s="44"/>
      <c r="IM344" s="44"/>
      <c r="IN344" s="44"/>
      <c r="IO344" s="44"/>
      <c r="IP344" s="44"/>
      <c r="IQ344" s="44"/>
      <c r="IR344" s="44"/>
      <c r="IS344" s="44"/>
      <c r="IT344" s="44"/>
      <c r="IU344" s="44"/>
      <c r="IV344" s="44"/>
      <c r="IW344" s="44"/>
    </row>
    <row r="345" spans="1:257" s="3" customFormat="1" x14ac:dyDescent="0.2">
      <c r="A345" s="45" t="s">
        <v>51</v>
      </c>
      <c r="B345" s="45"/>
      <c r="D345" s="6"/>
      <c r="E345" s="6"/>
      <c r="F345" s="6"/>
      <c r="G345" s="6"/>
      <c r="H345" s="6"/>
      <c r="I345" s="6"/>
      <c r="O345" s="26"/>
    </row>
    <row r="346" spans="1:257" x14ac:dyDescent="0.2">
      <c r="A346" s="47" t="s">
        <v>623</v>
      </c>
      <c r="B346" s="47"/>
      <c r="C346" s="8" t="s">
        <v>624</v>
      </c>
      <c r="D346" s="9">
        <v>0</v>
      </c>
      <c r="E346" s="9"/>
      <c r="F346" s="9">
        <f t="shared" ref="F346" si="35">SUM(D346:E346)</f>
        <v>0</v>
      </c>
      <c r="G346" s="9">
        <v>17</v>
      </c>
      <c r="H346" s="9">
        <v>0</v>
      </c>
      <c r="I346" s="12" t="s">
        <v>347</v>
      </c>
      <c r="J346" s="12"/>
      <c r="O346" s="26"/>
    </row>
    <row r="347" spans="1:257" s="3" customFormat="1" x14ac:dyDescent="0.2">
      <c r="A347" s="48"/>
      <c r="B347" s="48"/>
      <c r="C347" s="13" t="s">
        <v>54</v>
      </c>
      <c r="D347" s="14">
        <f>SUM(D346:D346)</f>
        <v>0</v>
      </c>
      <c r="E347" s="14">
        <f>SUM(E346:E346)</f>
        <v>0</v>
      </c>
      <c r="F347" s="14">
        <f>SUM(F346:F346)</f>
        <v>0</v>
      </c>
      <c r="G347" s="14">
        <f>SUM(G346:G346)</f>
        <v>17</v>
      </c>
      <c r="H347" s="14">
        <f>SUM(H346:H346)</f>
        <v>0</v>
      </c>
      <c r="I347" s="6"/>
      <c r="O347" s="26"/>
    </row>
    <row r="348" spans="1:257" s="3" customFormat="1" x14ac:dyDescent="0.2">
      <c r="A348" s="45"/>
      <c r="B348" s="45"/>
      <c r="D348" s="6"/>
      <c r="E348" s="6"/>
      <c r="F348" s="6"/>
      <c r="G348" s="6"/>
      <c r="H348" s="6"/>
      <c r="I348" s="6"/>
      <c r="O348" s="26"/>
    </row>
    <row r="349" spans="1:257" s="3" customFormat="1" x14ac:dyDescent="0.2">
      <c r="A349" s="45"/>
      <c r="B349" s="45"/>
      <c r="D349" s="6"/>
      <c r="E349" s="6"/>
      <c r="F349" s="6"/>
      <c r="G349" s="6"/>
      <c r="H349" s="6"/>
      <c r="I349" s="6"/>
      <c r="O349" s="26"/>
    </row>
    <row r="350" spans="1:257" s="3" customFormat="1" x14ac:dyDescent="0.2">
      <c r="A350" s="44" t="s">
        <v>625</v>
      </c>
      <c r="B350" s="45"/>
      <c r="D350" s="6"/>
      <c r="E350" s="6"/>
      <c r="F350" s="6"/>
      <c r="G350" s="6"/>
      <c r="H350" s="6"/>
      <c r="I350" s="6"/>
      <c r="O350" s="26"/>
    </row>
    <row r="351" spans="1:257" ht="12.45" customHeight="1" x14ac:dyDescent="0.2">
      <c r="A351" s="44" t="s">
        <v>248</v>
      </c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  <c r="AA351" s="44"/>
      <c r="AB351" s="44"/>
      <c r="AC351" s="44"/>
      <c r="AD351" s="44"/>
      <c r="AE351" s="44"/>
      <c r="AF351" s="44"/>
      <c r="AG351" s="44"/>
      <c r="AH351" s="44"/>
      <c r="AI351" s="44"/>
      <c r="AJ351" s="44"/>
      <c r="AK351" s="44"/>
      <c r="AL351" s="44"/>
      <c r="AM351" s="44"/>
      <c r="AN351" s="44"/>
      <c r="AO351" s="44"/>
      <c r="AP351" s="44"/>
      <c r="AQ351" s="44"/>
      <c r="AR351" s="44"/>
      <c r="AS351" s="44"/>
      <c r="AT351" s="44"/>
      <c r="AU351" s="44"/>
      <c r="AV351" s="44"/>
      <c r="AW351" s="44"/>
      <c r="AX351" s="44"/>
      <c r="AY351" s="44"/>
      <c r="AZ351" s="44"/>
      <c r="BA351" s="44"/>
      <c r="BB351" s="44"/>
      <c r="BC351" s="44"/>
      <c r="BD351" s="44"/>
      <c r="BE351" s="44"/>
      <c r="BF351" s="44"/>
      <c r="BG351" s="44"/>
      <c r="BH351" s="44"/>
      <c r="BI351" s="44"/>
      <c r="BJ351" s="44"/>
      <c r="BK351" s="44"/>
      <c r="BL351" s="44"/>
      <c r="BM351" s="44"/>
      <c r="BN351" s="44"/>
      <c r="BO351" s="44"/>
      <c r="BP351" s="44"/>
      <c r="BQ351" s="44"/>
      <c r="BR351" s="44"/>
      <c r="BS351" s="44"/>
      <c r="BT351" s="44"/>
      <c r="BU351" s="44"/>
      <c r="BV351" s="44"/>
      <c r="BW351" s="44"/>
      <c r="BX351" s="44"/>
      <c r="BY351" s="44"/>
      <c r="BZ351" s="44"/>
      <c r="CA351" s="44"/>
      <c r="CB351" s="44"/>
      <c r="CC351" s="44"/>
      <c r="CD351" s="44"/>
      <c r="CE351" s="44"/>
      <c r="CF351" s="44"/>
      <c r="CG351" s="44"/>
      <c r="CH351" s="44"/>
      <c r="CI351" s="44"/>
      <c r="CJ351" s="44"/>
      <c r="CK351" s="44"/>
      <c r="CL351" s="44"/>
      <c r="CM351" s="44"/>
      <c r="CN351" s="44"/>
      <c r="CO351" s="44"/>
      <c r="CP351" s="44"/>
      <c r="CQ351" s="44"/>
      <c r="CR351" s="44"/>
      <c r="CS351" s="44"/>
      <c r="CT351" s="44"/>
      <c r="CU351" s="44"/>
      <c r="CV351" s="44"/>
      <c r="CW351" s="44"/>
      <c r="CX351" s="44"/>
      <c r="CY351" s="44"/>
      <c r="CZ351" s="44"/>
      <c r="DA351" s="44"/>
      <c r="DB351" s="44"/>
      <c r="DC351" s="44"/>
      <c r="DD351" s="44"/>
      <c r="DE351" s="44"/>
      <c r="DF351" s="44"/>
      <c r="DG351" s="44"/>
      <c r="DH351" s="44"/>
      <c r="DI351" s="44"/>
      <c r="DJ351" s="44"/>
      <c r="DK351" s="44"/>
      <c r="DL351" s="44"/>
      <c r="DM351" s="44"/>
      <c r="DN351" s="44"/>
      <c r="DO351" s="44"/>
      <c r="DP351" s="44"/>
      <c r="DQ351" s="44"/>
      <c r="DR351" s="44"/>
      <c r="DS351" s="44"/>
      <c r="DT351" s="44"/>
      <c r="DU351" s="44"/>
      <c r="DV351" s="44"/>
      <c r="DW351" s="44"/>
      <c r="DX351" s="44"/>
      <c r="DY351" s="44"/>
      <c r="DZ351" s="44"/>
      <c r="EA351" s="44"/>
      <c r="EB351" s="44"/>
      <c r="EC351" s="44"/>
      <c r="ED351" s="44"/>
      <c r="EE351" s="44"/>
      <c r="EF351" s="44"/>
      <c r="EG351" s="44"/>
      <c r="EH351" s="44"/>
      <c r="EI351" s="44"/>
      <c r="EJ351" s="44"/>
      <c r="EK351" s="44"/>
      <c r="EL351" s="44"/>
      <c r="EM351" s="44"/>
      <c r="EN351" s="44"/>
      <c r="EO351" s="44"/>
      <c r="EP351" s="44"/>
      <c r="EQ351" s="44"/>
      <c r="ER351" s="44"/>
      <c r="ES351" s="44"/>
      <c r="ET351" s="44"/>
      <c r="EU351" s="44"/>
      <c r="EV351" s="44"/>
      <c r="EW351" s="44"/>
      <c r="EX351" s="44"/>
      <c r="EY351" s="44"/>
      <c r="EZ351" s="44"/>
      <c r="FA351" s="44"/>
      <c r="FB351" s="44"/>
      <c r="FC351" s="44"/>
      <c r="FD351" s="44"/>
      <c r="FE351" s="44"/>
      <c r="FF351" s="44"/>
      <c r="FG351" s="44"/>
      <c r="FH351" s="44"/>
      <c r="FI351" s="44"/>
      <c r="FJ351" s="44"/>
      <c r="FK351" s="44"/>
      <c r="FL351" s="44"/>
      <c r="FM351" s="44"/>
      <c r="FN351" s="44"/>
      <c r="FO351" s="44"/>
      <c r="FP351" s="44"/>
      <c r="FQ351" s="44"/>
      <c r="FR351" s="44"/>
      <c r="FS351" s="44"/>
      <c r="FT351" s="44"/>
      <c r="FU351" s="44"/>
      <c r="FV351" s="44"/>
      <c r="FW351" s="44"/>
      <c r="FX351" s="44"/>
      <c r="FY351" s="44"/>
      <c r="FZ351" s="44"/>
      <c r="GA351" s="44"/>
      <c r="GB351" s="44"/>
      <c r="GC351" s="44"/>
      <c r="GD351" s="44"/>
      <c r="GE351" s="44"/>
      <c r="GF351" s="44"/>
      <c r="GG351" s="44"/>
      <c r="GH351" s="44"/>
      <c r="GI351" s="44"/>
      <c r="GJ351" s="44"/>
      <c r="GK351" s="44"/>
      <c r="GL351" s="44"/>
      <c r="GM351" s="44"/>
      <c r="GN351" s="44"/>
      <c r="GO351" s="44"/>
      <c r="GP351" s="44"/>
      <c r="GQ351" s="44"/>
      <c r="GR351" s="44"/>
      <c r="GS351" s="44"/>
      <c r="GT351" s="44"/>
      <c r="GU351" s="44"/>
      <c r="GV351" s="44"/>
      <c r="GW351" s="44"/>
      <c r="GX351" s="44"/>
      <c r="GY351" s="44"/>
      <c r="GZ351" s="44"/>
      <c r="HA351" s="44"/>
      <c r="HB351" s="44"/>
      <c r="HC351" s="44"/>
      <c r="HD351" s="44"/>
      <c r="HE351" s="44"/>
      <c r="HF351" s="44"/>
      <c r="HG351" s="44"/>
      <c r="HH351" s="44"/>
      <c r="HI351" s="44"/>
      <c r="HJ351" s="44"/>
      <c r="HK351" s="44"/>
      <c r="HL351" s="44"/>
      <c r="HM351" s="44"/>
      <c r="HN351" s="44"/>
      <c r="HO351" s="44"/>
      <c r="HP351" s="44"/>
      <c r="HQ351" s="44"/>
      <c r="HR351" s="44"/>
      <c r="HS351" s="44"/>
      <c r="HT351" s="44"/>
      <c r="HU351" s="44"/>
      <c r="HV351" s="44"/>
      <c r="HW351" s="44"/>
      <c r="HX351" s="44"/>
      <c r="HY351" s="44"/>
      <c r="HZ351" s="44"/>
      <c r="IA351" s="44"/>
      <c r="IB351" s="44"/>
      <c r="IC351" s="44"/>
      <c r="ID351" s="44"/>
      <c r="IE351" s="44"/>
      <c r="IF351" s="44"/>
      <c r="IG351" s="44"/>
      <c r="IH351" s="44"/>
      <c r="II351" s="44"/>
      <c r="IJ351" s="44"/>
      <c r="IK351" s="44"/>
      <c r="IL351" s="44"/>
      <c r="IM351" s="44"/>
      <c r="IN351" s="44"/>
      <c r="IO351" s="44"/>
      <c r="IP351" s="44"/>
      <c r="IQ351" s="44"/>
      <c r="IR351" s="44"/>
      <c r="IS351" s="44"/>
      <c r="IT351" s="44"/>
      <c r="IU351" s="44"/>
      <c r="IV351" s="44"/>
      <c r="IW351" s="44"/>
    </row>
    <row r="352" spans="1:257" s="3" customFormat="1" x14ac:dyDescent="0.2">
      <c r="A352" s="45" t="s">
        <v>51</v>
      </c>
      <c r="B352" s="45"/>
      <c r="D352" s="6"/>
      <c r="E352" s="6"/>
      <c r="F352" s="6"/>
      <c r="G352" s="6"/>
      <c r="H352" s="6"/>
      <c r="I352" s="6"/>
      <c r="O352" s="26"/>
    </row>
    <row r="353" spans="1:257" x14ac:dyDescent="0.2">
      <c r="A353" s="47" t="s">
        <v>623</v>
      </c>
      <c r="B353" s="47"/>
      <c r="C353" s="8" t="s">
        <v>626</v>
      </c>
      <c r="D353" s="9">
        <v>0</v>
      </c>
      <c r="E353" s="9">
        <v>25000</v>
      </c>
      <c r="F353" s="9">
        <f t="shared" ref="F353" si="36">SUM(D353:E353)</f>
        <v>25000</v>
      </c>
      <c r="G353" s="9">
        <v>25000</v>
      </c>
      <c r="H353" s="9">
        <v>0</v>
      </c>
      <c r="I353" s="12" t="s">
        <v>347</v>
      </c>
      <c r="J353" s="12"/>
      <c r="O353" s="26"/>
    </row>
    <row r="354" spans="1:257" s="3" customFormat="1" x14ac:dyDescent="0.2">
      <c r="A354" s="48"/>
      <c r="B354" s="48"/>
      <c r="C354" s="13" t="s">
        <v>54</v>
      </c>
      <c r="D354" s="14">
        <f>SUM(D353:D353)</f>
        <v>0</v>
      </c>
      <c r="E354" s="14">
        <f>SUM(E353:E353)</f>
        <v>25000</v>
      </c>
      <c r="F354" s="14">
        <f>SUM(F353:F353)</f>
        <v>25000</v>
      </c>
      <c r="G354" s="14">
        <f>SUM(G353:G353)</f>
        <v>25000</v>
      </c>
      <c r="H354" s="14">
        <f>SUM(H353:H353)</f>
        <v>0</v>
      </c>
      <c r="I354" s="6"/>
      <c r="O354" s="26"/>
    </row>
    <row r="355" spans="1:257" s="3" customFormat="1" x14ac:dyDescent="0.2">
      <c r="A355" s="45"/>
      <c r="B355" s="45"/>
      <c r="D355" s="6"/>
      <c r="E355" s="6"/>
      <c r="F355" s="6"/>
      <c r="G355" s="6"/>
      <c r="H355" s="6"/>
      <c r="I355" s="6"/>
      <c r="O355" s="26"/>
    </row>
    <row r="356" spans="1:257" s="3" customFormat="1" x14ac:dyDescent="0.2">
      <c r="A356" s="45"/>
      <c r="B356" s="45"/>
      <c r="D356" s="6"/>
      <c r="E356" s="6"/>
      <c r="F356" s="6"/>
      <c r="G356" s="6"/>
      <c r="H356" s="6"/>
      <c r="I356" s="6"/>
      <c r="O356" s="26"/>
    </row>
    <row r="357" spans="1:257" s="3" customFormat="1" x14ac:dyDescent="0.2">
      <c r="A357" s="44" t="s">
        <v>625</v>
      </c>
      <c r="B357" s="45"/>
      <c r="D357" s="6"/>
      <c r="E357" s="6"/>
      <c r="F357" s="6"/>
      <c r="G357" s="6"/>
      <c r="H357" s="6"/>
      <c r="I357" s="6"/>
      <c r="O357" s="26"/>
    </row>
    <row r="358" spans="1:257" ht="12.45" customHeight="1" x14ac:dyDescent="0.2">
      <c r="A358" s="44" t="s">
        <v>248</v>
      </c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  <c r="AA358" s="44"/>
      <c r="AB358" s="44"/>
      <c r="AC358" s="44"/>
      <c r="AD358" s="44"/>
      <c r="AE358" s="44"/>
      <c r="AF358" s="44"/>
      <c r="AG358" s="44"/>
      <c r="AH358" s="44"/>
      <c r="AI358" s="44"/>
      <c r="AJ358" s="44"/>
      <c r="AK358" s="44"/>
      <c r="AL358" s="44"/>
      <c r="AM358" s="44"/>
      <c r="AN358" s="44"/>
      <c r="AO358" s="44"/>
      <c r="AP358" s="44"/>
      <c r="AQ358" s="44"/>
      <c r="AR358" s="44"/>
      <c r="AS358" s="44"/>
      <c r="AT358" s="44"/>
      <c r="AU358" s="44"/>
      <c r="AV358" s="44"/>
      <c r="AW358" s="44"/>
      <c r="AX358" s="44"/>
      <c r="AY358" s="44"/>
      <c r="AZ358" s="44"/>
      <c r="BA358" s="44"/>
      <c r="BB358" s="44"/>
      <c r="BC358" s="44"/>
      <c r="BD358" s="44"/>
      <c r="BE358" s="44"/>
      <c r="BF358" s="44"/>
      <c r="BG358" s="44"/>
      <c r="BH358" s="44"/>
      <c r="BI358" s="44"/>
      <c r="BJ358" s="44"/>
      <c r="BK358" s="44"/>
      <c r="BL358" s="44"/>
      <c r="BM358" s="44"/>
      <c r="BN358" s="44"/>
      <c r="BO358" s="44"/>
      <c r="BP358" s="44"/>
      <c r="BQ358" s="44"/>
      <c r="BR358" s="44"/>
      <c r="BS358" s="44"/>
      <c r="BT358" s="44"/>
      <c r="BU358" s="44"/>
      <c r="BV358" s="44"/>
      <c r="BW358" s="44"/>
      <c r="BX358" s="44"/>
      <c r="BY358" s="44"/>
      <c r="BZ358" s="44"/>
      <c r="CA358" s="44"/>
      <c r="CB358" s="44"/>
      <c r="CC358" s="44"/>
      <c r="CD358" s="44"/>
      <c r="CE358" s="44"/>
      <c r="CF358" s="44"/>
      <c r="CG358" s="44"/>
      <c r="CH358" s="44"/>
      <c r="CI358" s="44"/>
      <c r="CJ358" s="44"/>
      <c r="CK358" s="44"/>
      <c r="CL358" s="44"/>
      <c r="CM358" s="44"/>
      <c r="CN358" s="44"/>
      <c r="CO358" s="44"/>
      <c r="CP358" s="44"/>
      <c r="CQ358" s="44"/>
      <c r="CR358" s="44"/>
      <c r="CS358" s="44"/>
      <c r="CT358" s="44"/>
      <c r="CU358" s="44"/>
      <c r="CV358" s="44"/>
      <c r="CW358" s="44"/>
      <c r="CX358" s="44"/>
      <c r="CY358" s="44"/>
      <c r="CZ358" s="44"/>
      <c r="DA358" s="44"/>
      <c r="DB358" s="44"/>
      <c r="DC358" s="44"/>
      <c r="DD358" s="44"/>
      <c r="DE358" s="44"/>
      <c r="DF358" s="44"/>
      <c r="DG358" s="44"/>
      <c r="DH358" s="44"/>
      <c r="DI358" s="44"/>
      <c r="DJ358" s="44"/>
      <c r="DK358" s="44"/>
      <c r="DL358" s="44"/>
      <c r="DM358" s="44"/>
      <c r="DN358" s="44"/>
      <c r="DO358" s="44"/>
      <c r="DP358" s="44"/>
      <c r="DQ358" s="44"/>
      <c r="DR358" s="44"/>
      <c r="DS358" s="44"/>
      <c r="DT358" s="44"/>
      <c r="DU358" s="44"/>
      <c r="DV358" s="44"/>
      <c r="DW358" s="44"/>
      <c r="DX358" s="44"/>
      <c r="DY358" s="44"/>
      <c r="DZ358" s="44"/>
      <c r="EA358" s="44"/>
      <c r="EB358" s="44"/>
      <c r="EC358" s="44"/>
      <c r="ED358" s="44"/>
      <c r="EE358" s="44"/>
      <c r="EF358" s="44"/>
      <c r="EG358" s="44"/>
      <c r="EH358" s="44"/>
      <c r="EI358" s="44"/>
      <c r="EJ358" s="44"/>
      <c r="EK358" s="44"/>
      <c r="EL358" s="44"/>
      <c r="EM358" s="44"/>
      <c r="EN358" s="44"/>
      <c r="EO358" s="44"/>
      <c r="EP358" s="44"/>
      <c r="EQ358" s="44"/>
      <c r="ER358" s="44"/>
      <c r="ES358" s="44"/>
      <c r="ET358" s="44"/>
      <c r="EU358" s="44"/>
      <c r="EV358" s="44"/>
      <c r="EW358" s="44"/>
      <c r="EX358" s="44"/>
      <c r="EY358" s="44"/>
      <c r="EZ358" s="44"/>
      <c r="FA358" s="44"/>
      <c r="FB358" s="44"/>
      <c r="FC358" s="44"/>
      <c r="FD358" s="44"/>
      <c r="FE358" s="44"/>
      <c r="FF358" s="44"/>
      <c r="FG358" s="44"/>
      <c r="FH358" s="44"/>
      <c r="FI358" s="44"/>
      <c r="FJ358" s="44"/>
      <c r="FK358" s="44"/>
      <c r="FL358" s="44"/>
      <c r="FM358" s="44"/>
      <c r="FN358" s="44"/>
      <c r="FO358" s="44"/>
      <c r="FP358" s="44"/>
      <c r="FQ358" s="44"/>
      <c r="FR358" s="44"/>
      <c r="FS358" s="44"/>
      <c r="FT358" s="44"/>
      <c r="FU358" s="44"/>
      <c r="FV358" s="44"/>
      <c r="FW358" s="44"/>
      <c r="FX358" s="44"/>
      <c r="FY358" s="44"/>
      <c r="FZ358" s="44"/>
      <c r="GA358" s="44"/>
      <c r="GB358" s="44"/>
      <c r="GC358" s="44"/>
      <c r="GD358" s="44"/>
      <c r="GE358" s="44"/>
      <c r="GF358" s="44"/>
      <c r="GG358" s="44"/>
      <c r="GH358" s="44"/>
      <c r="GI358" s="44"/>
      <c r="GJ358" s="44"/>
      <c r="GK358" s="44"/>
      <c r="GL358" s="44"/>
      <c r="GM358" s="44"/>
      <c r="GN358" s="44"/>
      <c r="GO358" s="44"/>
      <c r="GP358" s="44"/>
      <c r="GQ358" s="44"/>
      <c r="GR358" s="44"/>
      <c r="GS358" s="44"/>
      <c r="GT358" s="44"/>
      <c r="GU358" s="44"/>
      <c r="GV358" s="44"/>
      <c r="GW358" s="44"/>
      <c r="GX358" s="44"/>
      <c r="GY358" s="44"/>
      <c r="GZ358" s="44"/>
      <c r="HA358" s="44"/>
      <c r="HB358" s="44"/>
      <c r="HC358" s="44"/>
      <c r="HD358" s="44"/>
      <c r="HE358" s="44"/>
      <c r="HF358" s="44"/>
      <c r="HG358" s="44"/>
      <c r="HH358" s="44"/>
      <c r="HI358" s="44"/>
      <c r="HJ358" s="44"/>
      <c r="HK358" s="44"/>
      <c r="HL358" s="44"/>
      <c r="HM358" s="44"/>
      <c r="HN358" s="44"/>
      <c r="HO358" s="44"/>
      <c r="HP358" s="44"/>
      <c r="HQ358" s="44"/>
      <c r="HR358" s="44"/>
      <c r="HS358" s="44"/>
      <c r="HT358" s="44"/>
      <c r="HU358" s="44"/>
      <c r="HV358" s="44"/>
      <c r="HW358" s="44"/>
      <c r="HX358" s="44"/>
      <c r="HY358" s="44"/>
      <c r="HZ358" s="44"/>
      <c r="IA358" s="44"/>
      <c r="IB358" s="44"/>
      <c r="IC358" s="44"/>
      <c r="ID358" s="44"/>
      <c r="IE358" s="44"/>
      <c r="IF358" s="44"/>
      <c r="IG358" s="44"/>
      <c r="IH358" s="44"/>
      <c r="II358" s="44"/>
      <c r="IJ358" s="44"/>
      <c r="IK358" s="44"/>
      <c r="IL358" s="44"/>
      <c r="IM358" s="44"/>
      <c r="IN358" s="44"/>
      <c r="IO358" s="44"/>
      <c r="IP358" s="44"/>
      <c r="IQ358" s="44"/>
      <c r="IR358" s="44"/>
      <c r="IS358" s="44"/>
      <c r="IT358" s="44"/>
      <c r="IU358" s="44"/>
      <c r="IV358" s="44"/>
      <c r="IW358" s="44"/>
    </row>
    <row r="359" spans="1:257" s="3" customFormat="1" x14ac:dyDescent="0.2">
      <c r="A359" s="45" t="s">
        <v>53</v>
      </c>
      <c r="B359" s="45"/>
      <c r="D359" s="6"/>
      <c r="E359" s="6"/>
      <c r="F359" s="6"/>
      <c r="G359" s="6"/>
      <c r="H359" s="6"/>
      <c r="I359" s="6"/>
      <c r="O359" s="26"/>
    </row>
    <row r="360" spans="1:257" x14ac:dyDescent="0.2">
      <c r="A360" s="47" t="s">
        <v>240</v>
      </c>
      <c r="B360" s="47"/>
      <c r="C360" s="8" t="s">
        <v>667</v>
      </c>
      <c r="D360" s="9">
        <v>0</v>
      </c>
      <c r="E360" s="9">
        <v>295</v>
      </c>
      <c r="F360" s="9">
        <f t="shared" ref="F360:H368" si="37">SUM(D360:E360)</f>
        <v>295</v>
      </c>
      <c r="G360" s="9">
        <v>295</v>
      </c>
      <c r="H360" s="9">
        <v>0</v>
      </c>
      <c r="I360" s="12" t="s">
        <v>347</v>
      </c>
      <c r="J360" s="12"/>
      <c r="O360" s="26"/>
    </row>
    <row r="361" spans="1:257" x14ac:dyDescent="0.2">
      <c r="A361" s="47" t="s">
        <v>240</v>
      </c>
      <c r="B361" s="47"/>
      <c r="C361" s="8" t="s">
        <v>668</v>
      </c>
      <c r="D361" s="9">
        <v>0</v>
      </c>
      <c r="E361" s="9">
        <v>492</v>
      </c>
      <c r="F361" s="9">
        <f t="shared" si="37"/>
        <v>492</v>
      </c>
      <c r="G361" s="9"/>
      <c r="H361" s="9">
        <v>492</v>
      </c>
      <c r="I361" s="12" t="s">
        <v>347</v>
      </c>
      <c r="J361" s="12"/>
      <c r="O361" s="26"/>
    </row>
    <row r="362" spans="1:257" x14ac:dyDescent="0.2">
      <c r="A362" s="47" t="s">
        <v>240</v>
      </c>
      <c r="B362" s="47"/>
      <c r="C362" s="8" t="s">
        <v>669</v>
      </c>
      <c r="D362" s="9">
        <v>0</v>
      </c>
      <c r="E362" s="9">
        <v>10</v>
      </c>
      <c r="F362" s="9">
        <f t="shared" si="37"/>
        <v>10</v>
      </c>
      <c r="G362" s="9"/>
      <c r="H362" s="9">
        <v>10</v>
      </c>
      <c r="I362" s="12" t="s">
        <v>347</v>
      </c>
      <c r="J362" s="12"/>
      <c r="O362" s="26"/>
    </row>
    <row r="363" spans="1:257" x14ac:dyDescent="0.2">
      <c r="A363" s="47" t="s">
        <v>350</v>
      </c>
      <c r="B363" s="47"/>
      <c r="C363" s="8" t="s">
        <v>90</v>
      </c>
      <c r="D363" s="9">
        <v>0</v>
      </c>
      <c r="E363" s="9">
        <v>213</v>
      </c>
      <c r="F363" s="9">
        <f t="shared" si="37"/>
        <v>213</v>
      </c>
      <c r="G363" s="9">
        <v>80</v>
      </c>
      <c r="H363" s="9">
        <v>133</v>
      </c>
      <c r="I363" s="12" t="s">
        <v>347</v>
      </c>
      <c r="J363" s="12"/>
      <c r="O363" s="26"/>
    </row>
    <row r="364" spans="1:257" x14ac:dyDescent="0.2">
      <c r="A364" s="47" t="s">
        <v>670</v>
      </c>
      <c r="B364" s="47"/>
      <c r="C364" s="8" t="s">
        <v>671</v>
      </c>
      <c r="D364" s="9">
        <v>0</v>
      </c>
      <c r="E364" s="9">
        <v>883</v>
      </c>
      <c r="F364" s="9">
        <f t="shared" si="37"/>
        <v>883</v>
      </c>
      <c r="G364" s="9"/>
      <c r="H364" s="9">
        <f t="shared" si="37"/>
        <v>883</v>
      </c>
      <c r="I364" s="12" t="s">
        <v>347</v>
      </c>
      <c r="O364" s="26"/>
    </row>
    <row r="365" spans="1:257" x14ac:dyDescent="0.2">
      <c r="A365" s="47" t="s">
        <v>670</v>
      </c>
      <c r="B365" s="47"/>
      <c r="C365" s="8" t="s">
        <v>708</v>
      </c>
      <c r="D365" s="9"/>
      <c r="E365" s="9"/>
      <c r="F365" s="9">
        <f t="shared" si="37"/>
        <v>0</v>
      </c>
      <c r="G365" s="9"/>
      <c r="H365" s="9">
        <v>7230</v>
      </c>
      <c r="I365" s="12" t="s">
        <v>347</v>
      </c>
      <c r="O365" s="26"/>
    </row>
    <row r="366" spans="1:257" x14ac:dyDescent="0.2">
      <c r="A366" s="47" t="s">
        <v>670</v>
      </c>
      <c r="B366" s="47"/>
      <c r="C366" s="8" t="s">
        <v>672</v>
      </c>
      <c r="D366" s="9">
        <v>0</v>
      </c>
      <c r="E366" s="9">
        <v>17671</v>
      </c>
      <c r="F366" s="9">
        <f t="shared" si="37"/>
        <v>17671</v>
      </c>
      <c r="G366" s="9"/>
      <c r="H366" s="9">
        <f t="shared" si="37"/>
        <v>17671</v>
      </c>
      <c r="I366" s="12" t="s">
        <v>347</v>
      </c>
      <c r="O366" s="26"/>
    </row>
    <row r="367" spans="1:257" x14ac:dyDescent="0.2">
      <c r="A367" s="47" t="s">
        <v>670</v>
      </c>
      <c r="B367" s="47"/>
      <c r="C367" s="8" t="s">
        <v>673</v>
      </c>
      <c r="D367" s="9">
        <v>0</v>
      </c>
      <c r="E367" s="9">
        <v>426</v>
      </c>
      <c r="F367" s="9">
        <f t="shared" si="37"/>
        <v>426</v>
      </c>
      <c r="G367" s="9"/>
      <c r="H367" s="9">
        <f t="shared" si="37"/>
        <v>426</v>
      </c>
      <c r="I367" s="12" t="s">
        <v>347</v>
      </c>
      <c r="O367" s="26"/>
    </row>
    <row r="368" spans="1:257" x14ac:dyDescent="0.2">
      <c r="A368" s="47" t="s">
        <v>674</v>
      </c>
      <c r="B368" s="47"/>
      <c r="C368" s="8" t="s">
        <v>675</v>
      </c>
      <c r="D368" s="9">
        <v>0</v>
      </c>
      <c r="E368" s="9">
        <v>5010</v>
      </c>
      <c r="F368" s="9">
        <f t="shared" si="37"/>
        <v>5010</v>
      </c>
      <c r="G368" s="9"/>
      <c r="H368" s="9">
        <v>6962</v>
      </c>
      <c r="I368" s="12" t="s">
        <v>347</v>
      </c>
      <c r="O368" s="26"/>
    </row>
    <row r="369" spans="1:15" s="3" customFormat="1" x14ac:dyDescent="0.2">
      <c r="A369" s="48"/>
      <c r="B369" s="48"/>
      <c r="C369" s="13" t="s">
        <v>54</v>
      </c>
      <c r="D369" s="14">
        <f>SUM(D360:D368)</f>
        <v>0</v>
      </c>
      <c r="E369" s="14">
        <f t="shared" ref="E369:G369" si="38">SUM(E360:E368)</f>
        <v>25000</v>
      </c>
      <c r="F369" s="14">
        <f t="shared" si="38"/>
        <v>25000</v>
      </c>
      <c r="G369" s="14">
        <f t="shared" si="38"/>
        <v>375</v>
      </c>
      <c r="H369" s="14">
        <f t="shared" ref="H369" si="39">SUM(H360:H368)</f>
        <v>33807</v>
      </c>
      <c r="I369" s="6"/>
      <c r="O369" s="26"/>
    </row>
    <row r="370" spans="1:15" s="3" customFormat="1" x14ac:dyDescent="0.2">
      <c r="A370" s="45"/>
      <c r="B370" s="45"/>
      <c r="D370" s="6"/>
      <c r="E370" s="6"/>
      <c r="F370" s="6"/>
      <c r="G370" s="6"/>
      <c r="H370" s="6"/>
      <c r="I370" s="6"/>
      <c r="O370" s="26"/>
    </row>
    <row r="371" spans="1:15" s="3" customFormat="1" x14ac:dyDescent="0.2">
      <c r="A371" s="45"/>
      <c r="B371" s="45"/>
      <c r="D371" s="6"/>
      <c r="E371" s="6"/>
      <c r="F371" s="6"/>
      <c r="G371" s="6"/>
      <c r="H371" s="6"/>
      <c r="I371" s="6"/>
      <c r="O371" s="26"/>
    </row>
    <row r="372" spans="1:15" s="3" customFormat="1" x14ac:dyDescent="0.2">
      <c r="A372" s="45"/>
      <c r="B372" s="45"/>
      <c r="D372" s="6"/>
      <c r="E372" s="6"/>
      <c r="F372" s="6"/>
      <c r="G372" s="6"/>
      <c r="H372" s="6"/>
      <c r="I372" s="6"/>
      <c r="O372" s="26"/>
    </row>
    <row r="373" spans="1:15" s="3" customFormat="1" x14ac:dyDescent="0.2">
      <c r="A373" s="45"/>
      <c r="B373" s="45"/>
      <c r="D373" s="6"/>
      <c r="E373" s="6"/>
      <c r="F373" s="6"/>
      <c r="G373" s="6"/>
      <c r="H373" s="6"/>
      <c r="I373" s="6"/>
      <c r="O373" s="26"/>
    </row>
    <row r="374" spans="1:15" s="3" customFormat="1" x14ac:dyDescent="0.2">
      <c r="A374" s="45"/>
      <c r="B374" s="45"/>
      <c r="D374" s="6"/>
      <c r="E374" s="6"/>
      <c r="F374" s="6"/>
      <c r="G374" s="6"/>
      <c r="H374" s="6"/>
      <c r="I374" s="6"/>
      <c r="O374" s="26"/>
    </row>
    <row r="375" spans="1:15" s="3" customFormat="1" x14ac:dyDescent="0.2">
      <c r="A375" s="45"/>
      <c r="B375" s="45"/>
      <c r="D375" s="6"/>
      <c r="E375" s="6"/>
      <c r="F375" s="6"/>
      <c r="G375" s="6"/>
      <c r="H375" s="6"/>
      <c r="I375" s="6"/>
      <c r="O375" s="26"/>
    </row>
    <row r="376" spans="1:15" s="3" customFormat="1" x14ac:dyDescent="0.2">
      <c r="A376" s="45"/>
      <c r="B376" s="45"/>
      <c r="D376" s="6"/>
      <c r="E376" s="6"/>
      <c r="F376" s="6"/>
      <c r="G376" s="6"/>
      <c r="H376" s="6"/>
      <c r="I376" s="6"/>
      <c r="O376" s="26"/>
    </row>
    <row r="377" spans="1:15" s="3" customFormat="1" x14ac:dyDescent="0.2">
      <c r="A377" s="45"/>
      <c r="B377" s="45"/>
      <c r="D377" s="6"/>
      <c r="E377" s="6"/>
      <c r="F377" s="6"/>
      <c r="G377" s="6"/>
      <c r="H377" s="6"/>
      <c r="I377" s="6"/>
      <c r="O377" s="26"/>
    </row>
    <row r="378" spans="1:15" s="3" customFormat="1" x14ac:dyDescent="0.2">
      <c r="A378" s="45"/>
      <c r="B378" s="45"/>
      <c r="D378" s="6"/>
      <c r="E378" s="6"/>
      <c r="F378" s="6"/>
      <c r="G378" s="6"/>
      <c r="H378" s="6"/>
      <c r="I378" s="6"/>
      <c r="O378" s="26"/>
    </row>
    <row r="379" spans="1:15" s="3" customFormat="1" x14ac:dyDescent="0.2">
      <c r="A379" s="45"/>
      <c r="B379" s="45"/>
      <c r="D379" s="6"/>
      <c r="E379" s="6"/>
      <c r="F379" s="6"/>
      <c r="G379" s="6"/>
      <c r="H379" s="6"/>
      <c r="I379" s="6"/>
      <c r="O379" s="26"/>
    </row>
    <row r="380" spans="1:15" s="3" customFormat="1" x14ac:dyDescent="0.2">
      <c r="A380" s="45"/>
      <c r="B380" s="45"/>
      <c r="D380" s="6"/>
      <c r="E380" s="6"/>
      <c r="F380" s="6"/>
      <c r="G380" s="6"/>
      <c r="H380" s="6"/>
      <c r="I380" s="6"/>
      <c r="O380" s="26"/>
    </row>
    <row r="381" spans="1:15" s="3" customFormat="1" x14ac:dyDescent="0.2">
      <c r="A381" s="45"/>
      <c r="B381" s="45"/>
      <c r="D381" s="6"/>
      <c r="E381" s="6"/>
      <c r="F381" s="6"/>
      <c r="G381" s="6"/>
      <c r="H381" s="6"/>
      <c r="I381" s="6"/>
      <c r="O381" s="26"/>
    </row>
    <row r="382" spans="1:15" s="3" customFormat="1" x14ac:dyDescent="0.2">
      <c r="A382" s="45"/>
      <c r="B382" s="45"/>
      <c r="D382" s="6"/>
      <c r="E382" s="6"/>
      <c r="F382" s="6"/>
      <c r="G382" s="6"/>
      <c r="H382" s="6"/>
      <c r="I382" s="6"/>
      <c r="O382" s="26"/>
    </row>
    <row r="383" spans="1:15" s="3" customFormat="1" x14ac:dyDescent="0.2">
      <c r="A383" s="45"/>
      <c r="B383" s="45"/>
      <c r="D383" s="6"/>
      <c r="E383" s="6"/>
      <c r="F383" s="6"/>
      <c r="G383" s="6"/>
      <c r="H383" s="6"/>
      <c r="I383" s="6"/>
      <c r="O383" s="26"/>
    </row>
    <row r="384" spans="1:15" s="1" customFormat="1" ht="30.75" customHeight="1" x14ac:dyDescent="0.2">
      <c r="A384" s="44"/>
      <c r="B384" s="44"/>
      <c r="D384" s="31" t="s">
        <v>576</v>
      </c>
      <c r="E384" s="31" t="s">
        <v>577</v>
      </c>
      <c r="F384" s="31" t="s">
        <v>578</v>
      </c>
      <c r="G384" s="31" t="s">
        <v>579</v>
      </c>
      <c r="H384" s="31" t="s">
        <v>698</v>
      </c>
      <c r="I384" s="90"/>
      <c r="K384" s="3"/>
      <c r="L384" s="3"/>
      <c r="M384" s="3"/>
      <c r="N384" s="2"/>
    </row>
    <row r="385" spans="1:257" s="3" customFormat="1" x14ac:dyDescent="0.2">
      <c r="A385" s="44" t="s">
        <v>647</v>
      </c>
      <c r="B385" s="45"/>
      <c r="D385" s="6"/>
      <c r="E385" s="6"/>
      <c r="F385" s="6"/>
      <c r="G385" s="6"/>
      <c r="H385" s="6"/>
      <c r="I385" s="6"/>
      <c r="O385" s="26"/>
    </row>
    <row r="386" spans="1:257" ht="12.45" customHeight="1" x14ac:dyDescent="0.2">
      <c r="A386" s="44" t="s">
        <v>248</v>
      </c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  <c r="AA386" s="44"/>
      <c r="AB386" s="44"/>
      <c r="AC386" s="44"/>
      <c r="AD386" s="44"/>
      <c r="AE386" s="44"/>
      <c r="AF386" s="44"/>
      <c r="AG386" s="44"/>
      <c r="AH386" s="44"/>
      <c r="AI386" s="44"/>
      <c r="AJ386" s="44"/>
      <c r="AK386" s="44"/>
      <c r="AL386" s="44"/>
      <c r="AM386" s="44"/>
      <c r="AN386" s="44"/>
      <c r="AO386" s="44"/>
      <c r="AP386" s="44"/>
      <c r="AQ386" s="44"/>
      <c r="AR386" s="44"/>
      <c r="AS386" s="44"/>
      <c r="AT386" s="44"/>
      <c r="AU386" s="44"/>
      <c r="AV386" s="44"/>
      <c r="AW386" s="44"/>
      <c r="AX386" s="44"/>
      <c r="AY386" s="44"/>
      <c r="AZ386" s="44"/>
      <c r="BA386" s="44"/>
      <c r="BB386" s="44"/>
      <c r="BC386" s="44"/>
      <c r="BD386" s="44"/>
      <c r="BE386" s="44"/>
      <c r="BF386" s="44"/>
      <c r="BG386" s="44"/>
      <c r="BH386" s="44"/>
      <c r="BI386" s="44"/>
      <c r="BJ386" s="44"/>
      <c r="BK386" s="44"/>
      <c r="BL386" s="44"/>
      <c r="BM386" s="44"/>
      <c r="BN386" s="44"/>
      <c r="BO386" s="44"/>
      <c r="BP386" s="44"/>
      <c r="BQ386" s="44"/>
      <c r="BR386" s="44"/>
      <c r="BS386" s="44"/>
      <c r="BT386" s="44"/>
      <c r="BU386" s="44"/>
      <c r="BV386" s="44"/>
      <c r="BW386" s="44"/>
      <c r="BX386" s="44"/>
      <c r="BY386" s="44"/>
      <c r="BZ386" s="44"/>
      <c r="CA386" s="44"/>
      <c r="CB386" s="44"/>
      <c r="CC386" s="44"/>
      <c r="CD386" s="44"/>
      <c r="CE386" s="44"/>
      <c r="CF386" s="44"/>
      <c r="CG386" s="44"/>
      <c r="CH386" s="44"/>
      <c r="CI386" s="44"/>
      <c r="CJ386" s="44"/>
      <c r="CK386" s="44"/>
      <c r="CL386" s="44"/>
      <c r="CM386" s="44"/>
      <c r="CN386" s="44"/>
      <c r="CO386" s="44"/>
      <c r="CP386" s="44"/>
      <c r="CQ386" s="44"/>
      <c r="CR386" s="44"/>
      <c r="CS386" s="44"/>
      <c r="CT386" s="44"/>
      <c r="CU386" s="44"/>
      <c r="CV386" s="44"/>
      <c r="CW386" s="44"/>
      <c r="CX386" s="44"/>
      <c r="CY386" s="44"/>
      <c r="CZ386" s="44"/>
      <c r="DA386" s="44"/>
      <c r="DB386" s="44"/>
      <c r="DC386" s="44"/>
      <c r="DD386" s="44"/>
      <c r="DE386" s="44"/>
      <c r="DF386" s="44"/>
      <c r="DG386" s="44"/>
      <c r="DH386" s="44"/>
      <c r="DI386" s="44"/>
      <c r="DJ386" s="44"/>
      <c r="DK386" s="44"/>
      <c r="DL386" s="44"/>
      <c r="DM386" s="44"/>
      <c r="DN386" s="44"/>
      <c r="DO386" s="44"/>
      <c r="DP386" s="44"/>
      <c r="DQ386" s="44"/>
      <c r="DR386" s="44"/>
      <c r="DS386" s="44"/>
      <c r="DT386" s="44"/>
      <c r="DU386" s="44"/>
      <c r="DV386" s="44"/>
      <c r="DW386" s="44"/>
      <c r="DX386" s="44"/>
      <c r="DY386" s="44"/>
      <c r="DZ386" s="44"/>
      <c r="EA386" s="44"/>
      <c r="EB386" s="44"/>
      <c r="EC386" s="44"/>
      <c r="ED386" s="44"/>
      <c r="EE386" s="44"/>
      <c r="EF386" s="44"/>
      <c r="EG386" s="44"/>
      <c r="EH386" s="44"/>
      <c r="EI386" s="44"/>
      <c r="EJ386" s="44"/>
      <c r="EK386" s="44"/>
      <c r="EL386" s="44"/>
      <c r="EM386" s="44"/>
      <c r="EN386" s="44"/>
      <c r="EO386" s="44"/>
      <c r="EP386" s="44"/>
      <c r="EQ386" s="44"/>
      <c r="ER386" s="44"/>
      <c r="ES386" s="44"/>
      <c r="ET386" s="44"/>
      <c r="EU386" s="44"/>
      <c r="EV386" s="44"/>
      <c r="EW386" s="44"/>
      <c r="EX386" s="44"/>
      <c r="EY386" s="44"/>
      <c r="EZ386" s="44"/>
      <c r="FA386" s="44"/>
      <c r="FB386" s="44"/>
      <c r="FC386" s="44"/>
      <c r="FD386" s="44"/>
      <c r="FE386" s="44"/>
      <c r="FF386" s="44"/>
      <c r="FG386" s="44"/>
      <c r="FH386" s="44"/>
      <c r="FI386" s="44"/>
      <c r="FJ386" s="44"/>
      <c r="FK386" s="44"/>
      <c r="FL386" s="44"/>
      <c r="FM386" s="44"/>
      <c r="FN386" s="44"/>
      <c r="FO386" s="44"/>
      <c r="FP386" s="44"/>
      <c r="FQ386" s="44"/>
      <c r="FR386" s="44"/>
      <c r="FS386" s="44"/>
      <c r="FT386" s="44"/>
      <c r="FU386" s="44"/>
      <c r="FV386" s="44"/>
      <c r="FW386" s="44"/>
      <c r="FX386" s="44"/>
      <c r="FY386" s="44"/>
      <c r="FZ386" s="44"/>
      <c r="GA386" s="44"/>
      <c r="GB386" s="44"/>
      <c r="GC386" s="44"/>
      <c r="GD386" s="44"/>
      <c r="GE386" s="44"/>
      <c r="GF386" s="44"/>
      <c r="GG386" s="44"/>
      <c r="GH386" s="44"/>
      <c r="GI386" s="44"/>
      <c r="GJ386" s="44"/>
      <c r="GK386" s="44"/>
      <c r="GL386" s="44"/>
      <c r="GM386" s="44"/>
      <c r="GN386" s="44"/>
      <c r="GO386" s="44"/>
      <c r="GP386" s="44"/>
      <c r="GQ386" s="44"/>
      <c r="GR386" s="44"/>
      <c r="GS386" s="44"/>
      <c r="GT386" s="44"/>
      <c r="GU386" s="44"/>
      <c r="GV386" s="44"/>
      <c r="GW386" s="44"/>
      <c r="GX386" s="44"/>
      <c r="GY386" s="44"/>
      <c r="GZ386" s="44"/>
      <c r="HA386" s="44"/>
      <c r="HB386" s="44"/>
      <c r="HC386" s="44"/>
      <c r="HD386" s="44"/>
      <c r="HE386" s="44"/>
      <c r="HF386" s="44"/>
      <c r="HG386" s="44"/>
      <c r="HH386" s="44"/>
      <c r="HI386" s="44"/>
      <c r="HJ386" s="44"/>
      <c r="HK386" s="44"/>
      <c r="HL386" s="44"/>
      <c r="HM386" s="44"/>
      <c r="HN386" s="44"/>
      <c r="HO386" s="44"/>
      <c r="HP386" s="44"/>
      <c r="HQ386" s="44"/>
      <c r="HR386" s="44"/>
      <c r="HS386" s="44"/>
      <c r="HT386" s="44"/>
      <c r="HU386" s="44"/>
      <c r="HV386" s="44"/>
      <c r="HW386" s="44"/>
      <c r="HX386" s="44"/>
      <c r="HY386" s="44"/>
      <c r="HZ386" s="44"/>
      <c r="IA386" s="44"/>
      <c r="IB386" s="44"/>
      <c r="IC386" s="44"/>
      <c r="ID386" s="44"/>
      <c r="IE386" s="44"/>
      <c r="IF386" s="44"/>
      <c r="IG386" s="44"/>
      <c r="IH386" s="44"/>
      <c r="II386" s="44"/>
      <c r="IJ386" s="44"/>
      <c r="IK386" s="44"/>
      <c r="IL386" s="44"/>
      <c r="IM386" s="44"/>
      <c r="IN386" s="44"/>
      <c r="IO386" s="44"/>
      <c r="IP386" s="44"/>
      <c r="IQ386" s="44"/>
      <c r="IR386" s="44"/>
      <c r="IS386" s="44"/>
      <c r="IT386" s="44"/>
      <c r="IU386" s="44"/>
      <c r="IV386" s="44"/>
      <c r="IW386" s="44"/>
    </row>
    <row r="387" spans="1:257" s="3" customFormat="1" x14ac:dyDescent="0.2">
      <c r="A387" s="45" t="s">
        <v>51</v>
      </c>
      <c r="B387" s="45"/>
      <c r="D387" s="6"/>
      <c r="E387" s="6"/>
      <c r="F387" s="6"/>
      <c r="G387" s="6"/>
      <c r="H387" s="6"/>
      <c r="I387" s="6"/>
      <c r="O387" s="26"/>
    </row>
    <row r="388" spans="1:257" x14ac:dyDescent="0.2">
      <c r="A388" s="47" t="s">
        <v>623</v>
      </c>
      <c r="B388" s="47"/>
      <c r="C388" s="8" t="s">
        <v>626</v>
      </c>
      <c r="D388" s="9">
        <v>0</v>
      </c>
      <c r="E388" s="9">
        <v>5000</v>
      </c>
      <c r="F388" s="9">
        <f t="shared" ref="F388" si="40">SUM(D388:E388)</f>
        <v>5000</v>
      </c>
      <c r="G388" s="9">
        <v>5000</v>
      </c>
      <c r="H388" s="9">
        <v>0</v>
      </c>
      <c r="I388" s="12" t="s">
        <v>347</v>
      </c>
      <c r="J388" s="12"/>
      <c r="O388" s="26"/>
    </row>
    <row r="389" spans="1:257" s="3" customFormat="1" x14ac:dyDescent="0.2">
      <c r="A389" s="48"/>
      <c r="B389" s="48"/>
      <c r="C389" s="13" t="s">
        <v>52</v>
      </c>
      <c r="D389" s="14">
        <f>SUM(D388:D388)</f>
        <v>0</v>
      </c>
      <c r="E389" s="14">
        <f>SUM(E388:E388)</f>
        <v>5000</v>
      </c>
      <c r="F389" s="14">
        <f>SUM(F388:F388)</f>
        <v>5000</v>
      </c>
      <c r="G389" s="14">
        <f>SUM(G388:G388)</f>
        <v>5000</v>
      </c>
      <c r="H389" s="14">
        <f>SUM(H388:H388)</f>
        <v>0</v>
      </c>
      <c r="I389" s="6"/>
      <c r="O389" s="26"/>
    </row>
    <row r="390" spans="1:257" s="3" customFormat="1" x14ac:dyDescent="0.2">
      <c r="A390" s="45"/>
      <c r="B390" s="45"/>
      <c r="D390" s="6"/>
      <c r="E390" s="6"/>
      <c r="F390" s="6"/>
      <c r="G390" s="6"/>
      <c r="H390" s="6"/>
      <c r="I390" s="6"/>
      <c r="O390" s="26"/>
    </row>
    <row r="391" spans="1:257" s="3" customFormat="1" x14ac:dyDescent="0.2">
      <c r="A391" s="45"/>
      <c r="B391" s="45"/>
      <c r="D391" s="6"/>
      <c r="E391" s="6"/>
      <c r="F391" s="6"/>
      <c r="G391" s="6"/>
      <c r="H391" s="6"/>
      <c r="I391" s="6"/>
      <c r="O391" s="26"/>
    </row>
    <row r="392" spans="1:257" s="3" customFormat="1" x14ac:dyDescent="0.2">
      <c r="A392" s="44" t="s">
        <v>647</v>
      </c>
      <c r="B392" s="45"/>
      <c r="D392" s="6"/>
      <c r="E392" s="6"/>
      <c r="F392" s="6"/>
      <c r="G392" s="6"/>
      <c r="H392" s="6"/>
      <c r="I392" s="6"/>
      <c r="O392" s="26"/>
    </row>
    <row r="393" spans="1:257" ht="12.45" customHeight="1" x14ac:dyDescent="0.2">
      <c r="A393" s="44" t="s">
        <v>248</v>
      </c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  <c r="AA393" s="44"/>
      <c r="AB393" s="44"/>
      <c r="AC393" s="44"/>
      <c r="AD393" s="44"/>
      <c r="AE393" s="44"/>
      <c r="AF393" s="44"/>
      <c r="AG393" s="44"/>
      <c r="AH393" s="44"/>
      <c r="AI393" s="44"/>
      <c r="AJ393" s="44"/>
      <c r="AK393" s="44"/>
      <c r="AL393" s="44"/>
      <c r="AM393" s="44"/>
      <c r="AN393" s="44"/>
      <c r="AO393" s="44"/>
      <c r="AP393" s="44"/>
      <c r="AQ393" s="44"/>
      <c r="AR393" s="44"/>
      <c r="AS393" s="44"/>
      <c r="AT393" s="44"/>
      <c r="AU393" s="44"/>
      <c r="AV393" s="44"/>
      <c r="AW393" s="44"/>
      <c r="AX393" s="44"/>
      <c r="AY393" s="44"/>
      <c r="AZ393" s="44"/>
      <c r="BA393" s="44"/>
      <c r="BB393" s="44"/>
      <c r="BC393" s="44"/>
      <c r="BD393" s="44"/>
      <c r="BE393" s="44"/>
      <c r="BF393" s="44"/>
      <c r="BG393" s="44"/>
      <c r="BH393" s="44"/>
      <c r="BI393" s="44"/>
      <c r="BJ393" s="44"/>
      <c r="BK393" s="44"/>
      <c r="BL393" s="44"/>
      <c r="BM393" s="44"/>
      <c r="BN393" s="44"/>
      <c r="BO393" s="44"/>
      <c r="BP393" s="44"/>
      <c r="BQ393" s="44"/>
      <c r="BR393" s="44"/>
      <c r="BS393" s="44"/>
      <c r="BT393" s="44"/>
      <c r="BU393" s="44"/>
      <c r="BV393" s="44"/>
      <c r="BW393" s="44"/>
      <c r="BX393" s="44"/>
      <c r="BY393" s="44"/>
      <c r="BZ393" s="44"/>
      <c r="CA393" s="44"/>
      <c r="CB393" s="44"/>
      <c r="CC393" s="44"/>
      <c r="CD393" s="44"/>
      <c r="CE393" s="44"/>
      <c r="CF393" s="44"/>
      <c r="CG393" s="44"/>
      <c r="CH393" s="44"/>
      <c r="CI393" s="44"/>
      <c r="CJ393" s="44"/>
      <c r="CK393" s="44"/>
      <c r="CL393" s="44"/>
      <c r="CM393" s="44"/>
      <c r="CN393" s="44"/>
      <c r="CO393" s="44"/>
      <c r="CP393" s="44"/>
      <c r="CQ393" s="44"/>
      <c r="CR393" s="44"/>
      <c r="CS393" s="44"/>
      <c r="CT393" s="44"/>
      <c r="CU393" s="44"/>
      <c r="CV393" s="44"/>
      <c r="CW393" s="44"/>
      <c r="CX393" s="44"/>
      <c r="CY393" s="44"/>
      <c r="CZ393" s="44"/>
      <c r="DA393" s="44"/>
      <c r="DB393" s="44"/>
      <c r="DC393" s="44"/>
      <c r="DD393" s="44"/>
      <c r="DE393" s="44"/>
      <c r="DF393" s="44"/>
      <c r="DG393" s="44"/>
      <c r="DH393" s="44"/>
      <c r="DI393" s="44"/>
      <c r="DJ393" s="44"/>
      <c r="DK393" s="44"/>
      <c r="DL393" s="44"/>
      <c r="DM393" s="44"/>
      <c r="DN393" s="44"/>
      <c r="DO393" s="44"/>
      <c r="DP393" s="44"/>
      <c r="DQ393" s="44"/>
      <c r="DR393" s="44"/>
      <c r="DS393" s="44"/>
      <c r="DT393" s="44"/>
      <c r="DU393" s="44"/>
      <c r="DV393" s="44"/>
      <c r="DW393" s="44"/>
      <c r="DX393" s="44"/>
      <c r="DY393" s="44"/>
      <c r="DZ393" s="44"/>
      <c r="EA393" s="44"/>
      <c r="EB393" s="44"/>
      <c r="EC393" s="44"/>
      <c r="ED393" s="44"/>
      <c r="EE393" s="44"/>
      <c r="EF393" s="44"/>
      <c r="EG393" s="44"/>
      <c r="EH393" s="44"/>
      <c r="EI393" s="44"/>
      <c r="EJ393" s="44"/>
      <c r="EK393" s="44"/>
      <c r="EL393" s="44"/>
      <c r="EM393" s="44"/>
      <c r="EN393" s="44"/>
      <c r="EO393" s="44"/>
      <c r="EP393" s="44"/>
      <c r="EQ393" s="44"/>
      <c r="ER393" s="44"/>
      <c r="ES393" s="44"/>
      <c r="ET393" s="44"/>
      <c r="EU393" s="44"/>
      <c r="EV393" s="44"/>
      <c r="EW393" s="44"/>
      <c r="EX393" s="44"/>
      <c r="EY393" s="44"/>
      <c r="EZ393" s="44"/>
      <c r="FA393" s="44"/>
      <c r="FB393" s="44"/>
      <c r="FC393" s="44"/>
      <c r="FD393" s="44"/>
      <c r="FE393" s="44"/>
      <c r="FF393" s="44"/>
      <c r="FG393" s="44"/>
      <c r="FH393" s="44"/>
      <c r="FI393" s="44"/>
      <c r="FJ393" s="44"/>
      <c r="FK393" s="44"/>
      <c r="FL393" s="44"/>
      <c r="FM393" s="44"/>
      <c r="FN393" s="44"/>
      <c r="FO393" s="44"/>
      <c r="FP393" s="44"/>
      <c r="FQ393" s="44"/>
      <c r="FR393" s="44"/>
      <c r="FS393" s="44"/>
      <c r="FT393" s="44"/>
      <c r="FU393" s="44"/>
      <c r="FV393" s="44"/>
      <c r="FW393" s="44"/>
      <c r="FX393" s="44"/>
      <c r="FY393" s="44"/>
      <c r="FZ393" s="44"/>
      <c r="GA393" s="44"/>
      <c r="GB393" s="44"/>
      <c r="GC393" s="44"/>
      <c r="GD393" s="44"/>
      <c r="GE393" s="44"/>
      <c r="GF393" s="44"/>
      <c r="GG393" s="44"/>
      <c r="GH393" s="44"/>
      <c r="GI393" s="44"/>
      <c r="GJ393" s="44"/>
      <c r="GK393" s="44"/>
      <c r="GL393" s="44"/>
      <c r="GM393" s="44"/>
      <c r="GN393" s="44"/>
      <c r="GO393" s="44"/>
      <c r="GP393" s="44"/>
      <c r="GQ393" s="44"/>
      <c r="GR393" s="44"/>
      <c r="GS393" s="44"/>
      <c r="GT393" s="44"/>
      <c r="GU393" s="44"/>
      <c r="GV393" s="44"/>
      <c r="GW393" s="44"/>
      <c r="GX393" s="44"/>
      <c r="GY393" s="44"/>
      <c r="GZ393" s="44"/>
      <c r="HA393" s="44"/>
      <c r="HB393" s="44"/>
      <c r="HC393" s="44"/>
      <c r="HD393" s="44"/>
      <c r="HE393" s="44"/>
      <c r="HF393" s="44"/>
      <c r="HG393" s="44"/>
      <c r="HH393" s="44"/>
      <c r="HI393" s="44"/>
      <c r="HJ393" s="44"/>
      <c r="HK393" s="44"/>
      <c r="HL393" s="44"/>
      <c r="HM393" s="44"/>
      <c r="HN393" s="44"/>
      <c r="HO393" s="44"/>
      <c r="HP393" s="44"/>
      <c r="HQ393" s="44"/>
      <c r="HR393" s="44"/>
      <c r="HS393" s="44"/>
      <c r="HT393" s="44"/>
      <c r="HU393" s="44"/>
      <c r="HV393" s="44"/>
      <c r="HW393" s="44"/>
      <c r="HX393" s="44"/>
      <c r="HY393" s="44"/>
      <c r="HZ393" s="44"/>
      <c r="IA393" s="44"/>
      <c r="IB393" s="44"/>
      <c r="IC393" s="44"/>
      <c r="ID393" s="44"/>
      <c r="IE393" s="44"/>
      <c r="IF393" s="44"/>
      <c r="IG393" s="44"/>
      <c r="IH393" s="44"/>
      <c r="II393" s="44"/>
      <c r="IJ393" s="44"/>
      <c r="IK393" s="44"/>
      <c r="IL393" s="44"/>
      <c r="IM393" s="44"/>
      <c r="IN393" s="44"/>
      <c r="IO393" s="44"/>
      <c r="IP393" s="44"/>
      <c r="IQ393" s="44"/>
      <c r="IR393" s="44"/>
      <c r="IS393" s="44"/>
      <c r="IT393" s="44"/>
      <c r="IU393" s="44"/>
      <c r="IV393" s="44"/>
      <c r="IW393" s="44"/>
    </row>
    <row r="394" spans="1:257" s="3" customFormat="1" x14ac:dyDescent="0.2">
      <c r="A394" s="45" t="s">
        <v>53</v>
      </c>
      <c r="B394" s="45"/>
      <c r="D394" s="6"/>
      <c r="E394" s="6"/>
      <c r="F394" s="6"/>
      <c r="G394" s="6"/>
      <c r="H394" s="6"/>
      <c r="I394" s="6"/>
      <c r="O394" s="26"/>
    </row>
    <row r="395" spans="1:257" x14ac:dyDescent="0.2">
      <c r="A395" s="47" t="s">
        <v>240</v>
      </c>
      <c r="B395" s="47"/>
      <c r="C395" s="8" t="s">
        <v>668</v>
      </c>
      <c r="D395" s="9">
        <v>0</v>
      </c>
      <c r="E395" s="9">
        <v>79</v>
      </c>
      <c r="F395" s="9">
        <f t="shared" ref="F395:F399" si="41">SUM(D395:E395)</f>
        <v>79</v>
      </c>
      <c r="G395" s="9">
        <v>24</v>
      </c>
      <c r="H395" s="9">
        <v>55</v>
      </c>
      <c r="I395" s="12" t="s">
        <v>347</v>
      </c>
      <c r="J395" s="12"/>
      <c r="O395" s="26"/>
    </row>
    <row r="396" spans="1:257" x14ac:dyDescent="0.2">
      <c r="A396" s="47" t="s">
        <v>240</v>
      </c>
      <c r="B396" s="47"/>
      <c r="C396" s="8" t="s">
        <v>669</v>
      </c>
      <c r="D396" s="9">
        <v>0</v>
      </c>
      <c r="E396" s="9">
        <v>3</v>
      </c>
      <c r="F396" s="9">
        <f t="shared" si="41"/>
        <v>3</v>
      </c>
      <c r="G396" s="9"/>
      <c r="H396" s="9">
        <v>3</v>
      </c>
      <c r="I396" s="12" t="s">
        <v>347</v>
      </c>
      <c r="J396" s="12"/>
      <c r="O396" s="26"/>
    </row>
    <row r="397" spans="1:257" x14ac:dyDescent="0.2">
      <c r="A397" s="47" t="s">
        <v>350</v>
      </c>
      <c r="B397" s="47"/>
      <c r="C397" s="8" t="s">
        <v>90</v>
      </c>
      <c r="D397" s="9">
        <v>0</v>
      </c>
      <c r="E397" s="9">
        <v>21</v>
      </c>
      <c r="F397" s="9">
        <f t="shared" si="41"/>
        <v>21</v>
      </c>
      <c r="G397" s="9">
        <v>6</v>
      </c>
      <c r="H397" s="9">
        <v>15</v>
      </c>
      <c r="I397" s="12" t="s">
        <v>347</v>
      </c>
      <c r="J397" s="12"/>
      <c r="O397" s="26"/>
    </row>
    <row r="398" spans="1:257" x14ac:dyDescent="0.2">
      <c r="A398" s="47" t="s">
        <v>366</v>
      </c>
      <c r="B398" s="47"/>
      <c r="C398" s="8" t="s">
        <v>676</v>
      </c>
      <c r="D398" s="9">
        <v>0</v>
      </c>
      <c r="E398" s="9">
        <v>3856</v>
      </c>
      <c r="F398" s="9">
        <f t="shared" si="41"/>
        <v>3856</v>
      </c>
      <c r="G398" s="9"/>
      <c r="H398" s="9">
        <v>3856</v>
      </c>
      <c r="I398" s="12" t="s">
        <v>347</v>
      </c>
      <c r="O398" s="26"/>
    </row>
    <row r="399" spans="1:257" x14ac:dyDescent="0.2">
      <c r="A399" s="47" t="s">
        <v>352</v>
      </c>
      <c r="B399" s="47"/>
      <c r="C399" s="8" t="s">
        <v>519</v>
      </c>
      <c r="D399" s="9">
        <v>0</v>
      </c>
      <c r="E399" s="9">
        <v>1041</v>
      </c>
      <c r="F399" s="9">
        <f t="shared" si="41"/>
        <v>1041</v>
      </c>
      <c r="G399" s="9"/>
      <c r="H399" s="9">
        <v>1041</v>
      </c>
      <c r="I399" s="12" t="s">
        <v>347</v>
      </c>
      <c r="O399" s="26"/>
    </row>
    <row r="400" spans="1:257" s="3" customFormat="1" x14ac:dyDescent="0.2">
      <c r="A400" s="48"/>
      <c r="B400" s="48"/>
      <c r="C400" s="13" t="s">
        <v>54</v>
      </c>
      <c r="D400" s="14">
        <f>SUM(D395:D399)</f>
        <v>0</v>
      </c>
      <c r="E400" s="14">
        <f>SUM(E395:E399)</f>
        <v>5000</v>
      </c>
      <c r="F400" s="14">
        <f>SUM(F395:F399)</f>
        <v>5000</v>
      </c>
      <c r="G400" s="14">
        <f>SUM(G395:G399)</f>
        <v>30</v>
      </c>
      <c r="H400" s="14">
        <f>SUM(H395:H399)</f>
        <v>4970</v>
      </c>
      <c r="I400" s="6"/>
      <c r="O400" s="26"/>
    </row>
    <row r="401" spans="1:15" s="3" customFormat="1" x14ac:dyDescent="0.2">
      <c r="A401" s="45"/>
      <c r="B401" s="45"/>
      <c r="D401" s="6"/>
      <c r="E401" s="6"/>
      <c r="F401" s="6"/>
      <c r="G401" s="6"/>
      <c r="H401" s="6"/>
      <c r="I401" s="6"/>
      <c r="O401" s="26"/>
    </row>
    <row r="402" spans="1:15" s="3" customFormat="1" x14ac:dyDescent="0.2">
      <c r="A402" s="45"/>
      <c r="B402" s="45"/>
      <c r="D402" s="6"/>
      <c r="E402" s="6"/>
      <c r="F402" s="6"/>
      <c r="G402" s="6"/>
      <c r="H402" s="6"/>
      <c r="I402" s="6"/>
      <c r="O402" s="26"/>
    </row>
    <row r="403" spans="1:15" s="3" customFormat="1" x14ac:dyDescent="0.2">
      <c r="A403" s="45" t="s">
        <v>677</v>
      </c>
      <c r="B403" s="45"/>
      <c r="D403" s="6"/>
      <c r="E403" s="6"/>
      <c r="F403" s="6"/>
      <c r="G403" s="6"/>
      <c r="H403" s="6"/>
      <c r="I403" s="6"/>
      <c r="O403" s="26"/>
    </row>
    <row r="404" spans="1:15" s="3" customFormat="1" x14ac:dyDescent="0.2">
      <c r="A404" s="44" t="s">
        <v>248</v>
      </c>
      <c r="B404" s="44"/>
      <c r="C404" s="44"/>
      <c r="D404" s="44"/>
      <c r="E404" s="44"/>
      <c r="F404" s="44"/>
      <c r="G404" s="44"/>
      <c r="H404" s="44"/>
      <c r="I404" s="44"/>
      <c r="O404" s="26"/>
    </row>
    <row r="405" spans="1:15" s="3" customFormat="1" x14ac:dyDescent="0.2">
      <c r="A405" s="45" t="s">
        <v>51</v>
      </c>
      <c r="B405" s="45"/>
      <c r="D405" s="6"/>
      <c r="E405" s="6"/>
      <c r="F405" s="6"/>
      <c r="G405" s="6"/>
      <c r="H405" s="6"/>
      <c r="I405" s="6"/>
      <c r="O405" s="26"/>
    </row>
    <row r="406" spans="1:15" s="3" customFormat="1" x14ac:dyDescent="0.2">
      <c r="A406" s="47" t="s">
        <v>357</v>
      </c>
      <c r="B406" s="47"/>
      <c r="C406" s="8" t="s">
        <v>626</v>
      </c>
      <c r="D406" s="9">
        <v>0</v>
      </c>
      <c r="E406" s="9">
        <v>3035</v>
      </c>
      <c r="F406" s="9">
        <f t="shared" ref="F406" si="42">SUM(D406:E406)</f>
        <v>3035</v>
      </c>
      <c r="G406" s="9">
        <v>3035</v>
      </c>
      <c r="H406" s="9">
        <v>0</v>
      </c>
      <c r="I406" s="12" t="s">
        <v>347</v>
      </c>
      <c r="O406" s="26"/>
    </row>
    <row r="407" spans="1:15" s="3" customFormat="1" x14ac:dyDescent="0.2">
      <c r="A407" s="48"/>
      <c r="B407" s="48"/>
      <c r="C407" s="13" t="s">
        <v>52</v>
      </c>
      <c r="D407" s="14">
        <f>SUM(D406:D406)</f>
        <v>0</v>
      </c>
      <c r="E407" s="14">
        <f>SUM(E406:E406)</f>
        <v>3035</v>
      </c>
      <c r="F407" s="14">
        <f>SUM(F406:F406)</f>
        <v>3035</v>
      </c>
      <c r="G407" s="14">
        <f>SUM(G406:G406)</f>
        <v>3035</v>
      </c>
      <c r="H407" s="14">
        <f>SUM(H406:H406)</f>
        <v>0</v>
      </c>
      <c r="I407" s="6"/>
      <c r="O407" s="26"/>
    </row>
    <row r="408" spans="1:15" s="3" customFormat="1" x14ac:dyDescent="0.2">
      <c r="A408" s="45"/>
      <c r="B408" s="45"/>
      <c r="D408" s="6"/>
      <c r="E408" s="6"/>
      <c r="F408" s="6"/>
      <c r="G408" s="6"/>
      <c r="H408" s="6"/>
      <c r="I408" s="6"/>
      <c r="O408" s="26"/>
    </row>
    <row r="409" spans="1:15" s="3" customFormat="1" x14ac:dyDescent="0.2">
      <c r="A409" s="45"/>
      <c r="B409" s="45"/>
      <c r="D409" s="6"/>
      <c r="E409" s="6"/>
      <c r="F409" s="6"/>
      <c r="G409" s="6"/>
      <c r="H409" s="6"/>
      <c r="I409" s="6"/>
      <c r="O409" s="26"/>
    </row>
    <row r="410" spans="1:15" s="3" customFormat="1" x14ac:dyDescent="0.2">
      <c r="A410" s="45" t="s">
        <v>677</v>
      </c>
      <c r="B410" s="45"/>
      <c r="D410" s="6"/>
      <c r="E410" s="6"/>
      <c r="F410" s="6"/>
      <c r="G410" s="6"/>
      <c r="H410" s="6"/>
      <c r="I410" s="6"/>
      <c r="O410" s="26"/>
    </row>
    <row r="411" spans="1:15" s="3" customFormat="1" x14ac:dyDescent="0.2">
      <c r="A411" s="44" t="s">
        <v>248</v>
      </c>
      <c r="B411" s="44"/>
      <c r="C411" s="44"/>
      <c r="D411" s="44"/>
      <c r="E411" s="44"/>
      <c r="F411" s="44"/>
      <c r="G411" s="44"/>
      <c r="H411" s="44"/>
      <c r="I411" s="44"/>
      <c r="O411" s="26"/>
    </row>
    <row r="412" spans="1:15" s="3" customFormat="1" x14ac:dyDescent="0.2">
      <c r="A412" s="45" t="s">
        <v>53</v>
      </c>
      <c r="B412" s="45"/>
      <c r="D412" s="6"/>
      <c r="E412" s="6"/>
      <c r="F412" s="6"/>
      <c r="G412" s="6"/>
      <c r="H412" s="6"/>
      <c r="I412" s="6"/>
      <c r="O412" s="26"/>
    </row>
    <row r="413" spans="1:15" x14ac:dyDescent="0.2">
      <c r="A413" s="47" t="s">
        <v>233</v>
      </c>
      <c r="B413" s="47"/>
      <c r="C413" s="8" t="s">
        <v>77</v>
      </c>
      <c r="D413" s="9">
        <v>0</v>
      </c>
      <c r="E413" s="9">
        <v>2628</v>
      </c>
      <c r="F413" s="9">
        <f t="shared" ref="F413:F414" si="43">SUM(D413:E413)</f>
        <v>2628</v>
      </c>
      <c r="G413" s="9"/>
      <c r="H413" s="9">
        <v>2774</v>
      </c>
      <c r="I413" s="12" t="s">
        <v>347</v>
      </c>
      <c r="J413" s="12" t="s">
        <v>709</v>
      </c>
      <c r="O413" s="26"/>
    </row>
    <row r="414" spans="1:15" x14ac:dyDescent="0.2">
      <c r="A414" s="47" t="s">
        <v>354</v>
      </c>
      <c r="B414" s="47"/>
      <c r="C414" s="8" t="s">
        <v>678</v>
      </c>
      <c r="D414" s="9">
        <v>0</v>
      </c>
      <c r="E414" s="9">
        <v>407</v>
      </c>
      <c r="F414" s="9">
        <f t="shared" si="43"/>
        <v>407</v>
      </c>
      <c r="G414" s="9"/>
      <c r="H414" s="9">
        <v>361</v>
      </c>
      <c r="I414" s="12" t="s">
        <v>347</v>
      </c>
      <c r="J414" s="12"/>
      <c r="O414" s="26"/>
    </row>
    <row r="415" spans="1:15" s="3" customFormat="1" x14ac:dyDescent="0.2">
      <c r="A415" s="48"/>
      <c r="B415" s="48"/>
      <c r="C415" s="13" t="s">
        <v>54</v>
      </c>
      <c r="D415" s="14">
        <f>SUM(D413:D414)</f>
        <v>0</v>
      </c>
      <c r="E415" s="14">
        <f>SUM(E413:E414)</f>
        <v>3035</v>
      </c>
      <c r="F415" s="14">
        <f>SUM(F413:F414)</f>
        <v>3035</v>
      </c>
      <c r="G415" s="14">
        <f>SUM(G413:G414)</f>
        <v>0</v>
      </c>
      <c r="H415" s="14">
        <f>SUM(H413:H414)</f>
        <v>3135</v>
      </c>
      <c r="I415" s="6"/>
      <c r="O415" s="26"/>
    </row>
    <row r="416" spans="1:15" s="3" customFormat="1" x14ac:dyDescent="0.2">
      <c r="A416" s="45"/>
      <c r="B416" s="45"/>
      <c r="D416" s="6"/>
      <c r="E416" s="6"/>
      <c r="F416" s="6"/>
      <c r="G416" s="6"/>
      <c r="H416" s="6"/>
      <c r="I416" s="6"/>
      <c r="O416" s="26"/>
    </row>
    <row r="417" spans="1:257" s="3" customFormat="1" x14ac:dyDescent="0.2">
      <c r="A417" s="45"/>
      <c r="B417" s="45"/>
      <c r="D417" s="6"/>
      <c r="E417" s="6"/>
      <c r="F417" s="6"/>
      <c r="G417" s="6"/>
      <c r="H417" s="6"/>
      <c r="I417" s="6"/>
      <c r="O417" s="26"/>
    </row>
    <row r="418" spans="1:257" s="3" customFormat="1" x14ac:dyDescent="0.2">
      <c r="A418" s="44" t="s">
        <v>634</v>
      </c>
      <c r="B418" s="45"/>
      <c r="D418" s="6"/>
      <c r="E418" s="6"/>
      <c r="F418" s="6"/>
      <c r="G418" s="6"/>
      <c r="H418" s="6"/>
      <c r="I418" s="6"/>
      <c r="O418" s="26"/>
    </row>
    <row r="419" spans="1:257" ht="12.45" customHeight="1" x14ac:dyDescent="0.2">
      <c r="A419" s="44" t="s">
        <v>248</v>
      </c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  <c r="AA419" s="44"/>
      <c r="AB419" s="44"/>
      <c r="AC419" s="44"/>
      <c r="AD419" s="44"/>
      <c r="AE419" s="44"/>
      <c r="AF419" s="44"/>
      <c r="AG419" s="44"/>
      <c r="AH419" s="44"/>
      <c r="AI419" s="44"/>
      <c r="AJ419" s="44"/>
      <c r="AK419" s="44"/>
      <c r="AL419" s="44"/>
      <c r="AM419" s="44"/>
      <c r="AN419" s="44"/>
      <c r="AO419" s="44"/>
      <c r="AP419" s="44"/>
      <c r="AQ419" s="44"/>
      <c r="AR419" s="44"/>
      <c r="AS419" s="44"/>
      <c r="AT419" s="44"/>
      <c r="AU419" s="44"/>
      <c r="AV419" s="44"/>
      <c r="AW419" s="44"/>
      <c r="AX419" s="44"/>
      <c r="AY419" s="44"/>
      <c r="AZ419" s="44"/>
      <c r="BA419" s="44"/>
      <c r="BB419" s="44"/>
      <c r="BC419" s="44"/>
      <c r="BD419" s="44"/>
      <c r="BE419" s="44"/>
      <c r="BF419" s="44"/>
      <c r="BG419" s="44"/>
      <c r="BH419" s="44"/>
      <c r="BI419" s="44"/>
      <c r="BJ419" s="44"/>
      <c r="BK419" s="44"/>
      <c r="BL419" s="44"/>
      <c r="BM419" s="44"/>
      <c r="BN419" s="44"/>
      <c r="BO419" s="44"/>
      <c r="BP419" s="44"/>
      <c r="BQ419" s="44"/>
      <c r="BR419" s="44"/>
      <c r="BS419" s="44"/>
      <c r="BT419" s="44"/>
      <c r="BU419" s="44"/>
      <c r="BV419" s="44"/>
      <c r="BW419" s="44"/>
      <c r="BX419" s="44"/>
      <c r="BY419" s="44"/>
      <c r="BZ419" s="44"/>
      <c r="CA419" s="44"/>
      <c r="CB419" s="44"/>
      <c r="CC419" s="44"/>
      <c r="CD419" s="44"/>
      <c r="CE419" s="44"/>
      <c r="CF419" s="44"/>
      <c r="CG419" s="44"/>
      <c r="CH419" s="44"/>
      <c r="CI419" s="44"/>
      <c r="CJ419" s="44"/>
      <c r="CK419" s="44"/>
      <c r="CL419" s="44"/>
      <c r="CM419" s="44"/>
      <c r="CN419" s="44"/>
      <c r="CO419" s="44"/>
      <c r="CP419" s="44"/>
      <c r="CQ419" s="44"/>
      <c r="CR419" s="44"/>
      <c r="CS419" s="44"/>
      <c r="CT419" s="44"/>
      <c r="CU419" s="44"/>
      <c r="CV419" s="44"/>
      <c r="CW419" s="44"/>
      <c r="CX419" s="44"/>
      <c r="CY419" s="44"/>
      <c r="CZ419" s="44"/>
      <c r="DA419" s="44"/>
      <c r="DB419" s="44"/>
      <c r="DC419" s="44"/>
      <c r="DD419" s="44"/>
      <c r="DE419" s="44"/>
      <c r="DF419" s="44"/>
      <c r="DG419" s="44"/>
      <c r="DH419" s="44"/>
      <c r="DI419" s="44"/>
      <c r="DJ419" s="44"/>
      <c r="DK419" s="44"/>
      <c r="DL419" s="44"/>
      <c r="DM419" s="44"/>
      <c r="DN419" s="44"/>
      <c r="DO419" s="44"/>
      <c r="DP419" s="44"/>
      <c r="DQ419" s="44"/>
      <c r="DR419" s="44"/>
      <c r="DS419" s="44"/>
      <c r="DT419" s="44"/>
      <c r="DU419" s="44"/>
      <c r="DV419" s="44"/>
      <c r="DW419" s="44"/>
      <c r="DX419" s="44"/>
      <c r="DY419" s="44"/>
      <c r="DZ419" s="44"/>
      <c r="EA419" s="44"/>
      <c r="EB419" s="44"/>
      <c r="EC419" s="44"/>
      <c r="ED419" s="44"/>
      <c r="EE419" s="44"/>
      <c r="EF419" s="44"/>
      <c r="EG419" s="44"/>
      <c r="EH419" s="44"/>
      <c r="EI419" s="44"/>
      <c r="EJ419" s="44"/>
      <c r="EK419" s="44"/>
      <c r="EL419" s="44"/>
      <c r="EM419" s="44"/>
      <c r="EN419" s="44"/>
      <c r="EO419" s="44"/>
      <c r="EP419" s="44"/>
      <c r="EQ419" s="44"/>
      <c r="ER419" s="44"/>
      <c r="ES419" s="44"/>
      <c r="ET419" s="44"/>
      <c r="EU419" s="44"/>
      <c r="EV419" s="44"/>
      <c r="EW419" s="44"/>
      <c r="EX419" s="44"/>
      <c r="EY419" s="44"/>
      <c r="EZ419" s="44"/>
      <c r="FA419" s="44"/>
      <c r="FB419" s="44"/>
      <c r="FC419" s="44"/>
      <c r="FD419" s="44"/>
      <c r="FE419" s="44"/>
      <c r="FF419" s="44"/>
      <c r="FG419" s="44"/>
      <c r="FH419" s="44"/>
      <c r="FI419" s="44"/>
      <c r="FJ419" s="44"/>
      <c r="FK419" s="44"/>
      <c r="FL419" s="44"/>
      <c r="FM419" s="44"/>
      <c r="FN419" s="44"/>
      <c r="FO419" s="44"/>
      <c r="FP419" s="44"/>
      <c r="FQ419" s="44"/>
      <c r="FR419" s="44"/>
      <c r="FS419" s="44"/>
      <c r="FT419" s="44"/>
      <c r="FU419" s="44"/>
      <c r="FV419" s="44"/>
      <c r="FW419" s="44"/>
      <c r="FX419" s="44"/>
      <c r="FY419" s="44"/>
      <c r="FZ419" s="44"/>
      <c r="GA419" s="44"/>
      <c r="GB419" s="44"/>
      <c r="GC419" s="44"/>
      <c r="GD419" s="44"/>
      <c r="GE419" s="44"/>
      <c r="GF419" s="44"/>
      <c r="GG419" s="44"/>
      <c r="GH419" s="44"/>
      <c r="GI419" s="44"/>
      <c r="GJ419" s="44"/>
      <c r="GK419" s="44"/>
      <c r="GL419" s="44"/>
      <c r="GM419" s="44"/>
      <c r="GN419" s="44"/>
      <c r="GO419" s="44"/>
      <c r="GP419" s="44"/>
      <c r="GQ419" s="44"/>
      <c r="GR419" s="44"/>
      <c r="GS419" s="44"/>
      <c r="GT419" s="44"/>
      <c r="GU419" s="44"/>
      <c r="GV419" s="44"/>
      <c r="GW419" s="44"/>
      <c r="GX419" s="44"/>
      <c r="GY419" s="44"/>
      <c r="GZ419" s="44"/>
      <c r="HA419" s="44"/>
      <c r="HB419" s="44"/>
      <c r="HC419" s="44"/>
      <c r="HD419" s="44"/>
      <c r="HE419" s="44"/>
      <c r="HF419" s="44"/>
      <c r="HG419" s="44"/>
      <c r="HH419" s="44"/>
      <c r="HI419" s="44"/>
      <c r="HJ419" s="44"/>
      <c r="HK419" s="44"/>
      <c r="HL419" s="44"/>
      <c r="HM419" s="44"/>
      <c r="HN419" s="44"/>
      <c r="HO419" s="44"/>
      <c r="HP419" s="44"/>
      <c r="HQ419" s="44"/>
      <c r="HR419" s="44"/>
      <c r="HS419" s="44"/>
      <c r="HT419" s="44"/>
      <c r="HU419" s="44"/>
      <c r="HV419" s="44"/>
      <c r="HW419" s="44"/>
      <c r="HX419" s="44"/>
      <c r="HY419" s="44"/>
      <c r="HZ419" s="44"/>
      <c r="IA419" s="44"/>
      <c r="IB419" s="44"/>
      <c r="IC419" s="44"/>
      <c r="ID419" s="44"/>
      <c r="IE419" s="44"/>
      <c r="IF419" s="44"/>
      <c r="IG419" s="44"/>
      <c r="IH419" s="44"/>
      <c r="II419" s="44"/>
      <c r="IJ419" s="44"/>
      <c r="IK419" s="44"/>
      <c r="IL419" s="44"/>
      <c r="IM419" s="44"/>
      <c r="IN419" s="44"/>
      <c r="IO419" s="44"/>
      <c r="IP419" s="44"/>
      <c r="IQ419" s="44"/>
      <c r="IR419" s="44"/>
      <c r="IS419" s="44"/>
      <c r="IT419" s="44"/>
      <c r="IU419" s="44"/>
      <c r="IV419" s="44"/>
      <c r="IW419" s="44"/>
    </row>
    <row r="420" spans="1:257" s="3" customFormat="1" x14ac:dyDescent="0.2">
      <c r="A420" s="45" t="s">
        <v>53</v>
      </c>
      <c r="B420" s="45"/>
      <c r="D420" s="6"/>
      <c r="E420" s="6"/>
      <c r="F420" s="6"/>
      <c r="G420" s="6"/>
      <c r="H420" s="6"/>
      <c r="I420" s="6"/>
      <c r="O420" s="26"/>
    </row>
    <row r="421" spans="1:257" x14ac:dyDescent="0.2">
      <c r="A421" s="47" t="s">
        <v>366</v>
      </c>
      <c r="B421" s="47"/>
      <c r="C421" s="8" t="s">
        <v>628</v>
      </c>
      <c r="D421" s="9">
        <v>0</v>
      </c>
      <c r="E421" s="9">
        <v>1732</v>
      </c>
      <c r="F421" s="9">
        <f t="shared" ref="F421:F425" si="44">SUM(D421:E421)</f>
        <v>1732</v>
      </c>
      <c r="G421" s="9">
        <v>1583</v>
      </c>
      <c r="H421" s="9">
        <v>149</v>
      </c>
      <c r="I421" s="12" t="s">
        <v>347</v>
      </c>
      <c r="J421" s="12"/>
      <c r="O421" s="26"/>
    </row>
    <row r="422" spans="1:257" x14ac:dyDescent="0.2">
      <c r="A422" s="47" t="s">
        <v>352</v>
      </c>
      <c r="B422" s="47"/>
      <c r="C422" s="8" t="s">
        <v>519</v>
      </c>
      <c r="D422" s="9">
        <v>0</v>
      </c>
      <c r="E422" s="9">
        <v>468</v>
      </c>
      <c r="F422" s="9">
        <f t="shared" si="44"/>
        <v>468</v>
      </c>
      <c r="G422" s="9">
        <v>428</v>
      </c>
      <c r="H422" s="9">
        <v>40</v>
      </c>
      <c r="I422" s="12" t="s">
        <v>347</v>
      </c>
      <c r="O422" s="26"/>
    </row>
    <row r="423" spans="1:257" x14ac:dyDescent="0.2">
      <c r="A423" s="47" t="s">
        <v>629</v>
      </c>
      <c r="B423" s="47"/>
      <c r="C423" s="8" t="s">
        <v>630</v>
      </c>
      <c r="D423" s="9">
        <v>0</v>
      </c>
      <c r="E423" s="9"/>
      <c r="F423" s="9">
        <f t="shared" si="44"/>
        <v>0</v>
      </c>
      <c r="G423" s="9">
        <v>5</v>
      </c>
      <c r="H423" s="9"/>
      <c r="I423" s="12" t="s">
        <v>347</v>
      </c>
      <c r="O423" s="26"/>
    </row>
    <row r="424" spans="1:257" x14ac:dyDescent="0.2">
      <c r="A424" s="47" t="s">
        <v>524</v>
      </c>
      <c r="B424" s="47"/>
      <c r="C424" s="8" t="s">
        <v>631</v>
      </c>
      <c r="D424" s="9">
        <v>0</v>
      </c>
      <c r="E424" s="9">
        <v>945</v>
      </c>
      <c r="F424" s="9">
        <f t="shared" si="44"/>
        <v>945</v>
      </c>
      <c r="G424" s="9">
        <v>102</v>
      </c>
      <c r="H424" s="9">
        <v>838</v>
      </c>
      <c r="I424" s="12" t="s">
        <v>347</v>
      </c>
      <c r="O424" s="26"/>
    </row>
    <row r="425" spans="1:257" x14ac:dyDescent="0.2">
      <c r="A425" s="47" t="s">
        <v>350</v>
      </c>
      <c r="B425" s="47"/>
      <c r="C425" s="8" t="s">
        <v>90</v>
      </c>
      <c r="D425" s="9">
        <v>0</v>
      </c>
      <c r="E425" s="9">
        <v>255</v>
      </c>
      <c r="F425" s="9">
        <f t="shared" si="44"/>
        <v>255</v>
      </c>
      <c r="G425" s="9">
        <v>29</v>
      </c>
      <c r="H425" s="9">
        <v>226</v>
      </c>
      <c r="I425" s="12" t="s">
        <v>347</v>
      </c>
      <c r="O425" s="26"/>
    </row>
    <row r="426" spans="1:257" s="3" customFormat="1" x14ac:dyDescent="0.2">
      <c r="A426" s="48"/>
      <c r="B426" s="48"/>
      <c r="C426" s="13" t="s">
        <v>54</v>
      </c>
      <c r="D426" s="14">
        <f>SUM(D421:D425)</f>
        <v>0</v>
      </c>
      <c r="E426" s="14">
        <f t="shared" ref="E426:G426" si="45">SUM(E421:E425)</f>
        <v>3400</v>
      </c>
      <c r="F426" s="14">
        <f t="shared" si="45"/>
        <v>3400</v>
      </c>
      <c r="G426" s="14">
        <f t="shared" si="45"/>
        <v>2147</v>
      </c>
      <c r="H426" s="14">
        <f t="shared" ref="H426" si="46">SUM(H421:H425)</f>
        <v>1253</v>
      </c>
      <c r="I426" s="6"/>
      <c r="O426" s="26"/>
    </row>
    <row r="427" spans="1:257" s="3" customFormat="1" x14ac:dyDescent="0.2">
      <c r="A427" s="45"/>
      <c r="B427" s="45"/>
      <c r="D427" s="6"/>
      <c r="E427" s="6"/>
      <c r="F427" s="6"/>
      <c r="G427" s="6"/>
      <c r="H427" s="6"/>
      <c r="I427" s="6"/>
      <c r="O427" s="26"/>
    </row>
    <row r="428" spans="1:257" s="3" customFormat="1" x14ac:dyDescent="0.2">
      <c r="A428" s="45"/>
      <c r="B428" s="45"/>
      <c r="D428" s="6"/>
      <c r="E428" s="6"/>
      <c r="F428" s="6"/>
      <c r="G428" s="6"/>
      <c r="H428" s="6"/>
      <c r="I428" s="6"/>
      <c r="O428" s="26"/>
    </row>
    <row r="429" spans="1:257" s="3" customFormat="1" x14ac:dyDescent="0.2">
      <c r="A429" s="44" t="s">
        <v>634</v>
      </c>
      <c r="B429" s="45"/>
      <c r="D429" s="6"/>
      <c r="E429" s="6"/>
      <c r="F429" s="6"/>
      <c r="G429" s="6"/>
      <c r="H429" s="6"/>
      <c r="I429" s="6"/>
      <c r="O429" s="26"/>
    </row>
    <row r="430" spans="1:257" ht="12.45" customHeight="1" x14ac:dyDescent="0.2">
      <c r="A430" s="44" t="s">
        <v>248</v>
      </c>
      <c r="B430" s="44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4"/>
      <c r="S430" s="44"/>
      <c r="T430" s="44"/>
      <c r="U430" s="44"/>
      <c r="V430" s="44"/>
      <c r="W430" s="44"/>
      <c r="X430" s="44"/>
      <c r="Y430" s="44"/>
      <c r="Z430" s="44"/>
      <c r="AA430" s="44"/>
      <c r="AB430" s="44"/>
      <c r="AC430" s="44"/>
      <c r="AD430" s="44"/>
      <c r="AE430" s="44"/>
      <c r="AF430" s="44"/>
      <c r="AG430" s="44"/>
      <c r="AH430" s="44"/>
      <c r="AI430" s="44"/>
      <c r="AJ430" s="44"/>
      <c r="AK430" s="44"/>
      <c r="AL430" s="44"/>
      <c r="AM430" s="44"/>
      <c r="AN430" s="44"/>
      <c r="AO430" s="44"/>
      <c r="AP430" s="44"/>
      <c r="AQ430" s="44"/>
      <c r="AR430" s="44"/>
      <c r="AS430" s="44"/>
      <c r="AT430" s="44"/>
      <c r="AU430" s="44"/>
      <c r="AV430" s="44"/>
      <c r="AW430" s="44"/>
      <c r="AX430" s="44"/>
      <c r="AY430" s="44"/>
      <c r="AZ430" s="44"/>
      <c r="BA430" s="44"/>
      <c r="BB430" s="44"/>
      <c r="BC430" s="44"/>
      <c r="BD430" s="44"/>
      <c r="BE430" s="44"/>
      <c r="BF430" s="44"/>
      <c r="BG430" s="44"/>
      <c r="BH430" s="44"/>
      <c r="BI430" s="44"/>
      <c r="BJ430" s="44"/>
      <c r="BK430" s="44"/>
      <c r="BL430" s="44"/>
      <c r="BM430" s="44"/>
      <c r="BN430" s="44"/>
      <c r="BO430" s="44"/>
      <c r="BP430" s="44"/>
      <c r="BQ430" s="44"/>
      <c r="BR430" s="44"/>
      <c r="BS430" s="44"/>
      <c r="BT430" s="44"/>
      <c r="BU430" s="44"/>
      <c r="BV430" s="44"/>
      <c r="BW430" s="44"/>
      <c r="BX430" s="44"/>
      <c r="BY430" s="44"/>
      <c r="BZ430" s="44"/>
      <c r="CA430" s="44"/>
      <c r="CB430" s="44"/>
      <c r="CC430" s="44"/>
      <c r="CD430" s="44"/>
      <c r="CE430" s="44"/>
      <c r="CF430" s="44"/>
      <c r="CG430" s="44"/>
      <c r="CH430" s="44"/>
      <c r="CI430" s="44"/>
      <c r="CJ430" s="44"/>
      <c r="CK430" s="44"/>
      <c r="CL430" s="44"/>
      <c r="CM430" s="44"/>
      <c r="CN430" s="44"/>
      <c r="CO430" s="44"/>
      <c r="CP430" s="44"/>
      <c r="CQ430" s="44"/>
      <c r="CR430" s="44"/>
      <c r="CS430" s="44"/>
      <c r="CT430" s="44"/>
      <c r="CU430" s="44"/>
      <c r="CV430" s="44"/>
      <c r="CW430" s="44"/>
      <c r="CX430" s="44"/>
      <c r="CY430" s="44"/>
      <c r="CZ430" s="44"/>
      <c r="DA430" s="44"/>
      <c r="DB430" s="44"/>
      <c r="DC430" s="44"/>
      <c r="DD430" s="44"/>
      <c r="DE430" s="44"/>
      <c r="DF430" s="44"/>
      <c r="DG430" s="44"/>
      <c r="DH430" s="44"/>
      <c r="DI430" s="44"/>
      <c r="DJ430" s="44"/>
      <c r="DK430" s="44"/>
      <c r="DL430" s="44"/>
      <c r="DM430" s="44"/>
      <c r="DN430" s="44"/>
      <c r="DO430" s="44"/>
      <c r="DP430" s="44"/>
      <c r="DQ430" s="44"/>
      <c r="DR430" s="44"/>
      <c r="DS430" s="44"/>
      <c r="DT430" s="44"/>
      <c r="DU430" s="44"/>
      <c r="DV430" s="44"/>
      <c r="DW430" s="44"/>
      <c r="DX430" s="44"/>
      <c r="DY430" s="44"/>
      <c r="DZ430" s="44"/>
      <c r="EA430" s="44"/>
      <c r="EB430" s="44"/>
      <c r="EC430" s="44"/>
      <c r="ED430" s="44"/>
      <c r="EE430" s="44"/>
      <c r="EF430" s="44"/>
      <c r="EG430" s="44"/>
      <c r="EH430" s="44"/>
      <c r="EI430" s="44"/>
      <c r="EJ430" s="44"/>
      <c r="EK430" s="44"/>
      <c r="EL430" s="44"/>
      <c r="EM430" s="44"/>
      <c r="EN430" s="44"/>
      <c r="EO430" s="44"/>
      <c r="EP430" s="44"/>
      <c r="EQ430" s="44"/>
      <c r="ER430" s="44"/>
      <c r="ES430" s="44"/>
      <c r="ET430" s="44"/>
      <c r="EU430" s="44"/>
      <c r="EV430" s="44"/>
      <c r="EW430" s="44"/>
      <c r="EX430" s="44"/>
      <c r="EY430" s="44"/>
      <c r="EZ430" s="44"/>
      <c r="FA430" s="44"/>
      <c r="FB430" s="44"/>
      <c r="FC430" s="44"/>
      <c r="FD430" s="44"/>
      <c r="FE430" s="44"/>
      <c r="FF430" s="44"/>
      <c r="FG430" s="44"/>
      <c r="FH430" s="44"/>
      <c r="FI430" s="44"/>
      <c r="FJ430" s="44"/>
      <c r="FK430" s="44"/>
      <c r="FL430" s="44"/>
      <c r="FM430" s="44"/>
      <c r="FN430" s="44"/>
      <c r="FO430" s="44"/>
      <c r="FP430" s="44"/>
      <c r="FQ430" s="44"/>
      <c r="FR430" s="44"/>
      <c r="FS430" s="44"/>
      <c r="FT430" s="44"/>
      <c r="FU430" s="44"/>
      <c r="FV430" s="44"/>
      <c r="FW430" s="44"/>
      <c r="FX430" s="44"/>
      <c r="FY430" s="44"/>
      <c r="FZ430" s="44"/>
      <c r="GA430" s="44"/>
      <c r="GB430" s="44"/>
      <c r="GC430" s="44"/>
      <c r="GD430" s="44"/>
      <c r="GE430" s="44"/>
      <c r="GF430" s="44"/>
      <c r="GG430" s="44"/>
      <c r="GH430" s="44"/>
      <c r="GI430" s="44"/>
      <c r="GJ430" s="44"/>
      <c r="GK430" s="44"/>
      <c r="GL430" s="44"/>
      <c r="GM430" s="44"/>
      <c r="GN430" s="44"/>
      <c r="GO430" s="44"/>
      <c r="GP430" s="44"/>
      <c r="GQ430" s="44"/>
      <c r="GR430" s="44"/>
      <c r="GS430" s="44"/>
      <c r="GT430" s="44"/>
      <c r="GU430" s="44"/>
      <c r="GV430" s="44"/>
      <c r="GW430" s="44"/>
      <c r="GX430" s="44"/>
      <c r="GY430" s="44"/>
      <c r="GZ430" s="44"/>
      <c r="HA430" s="44"/>
      <c r="HB430" s="44"/>
      <c r="HC430" s="44"/>
      <c r="HD430" s="44"/>
      <c r="HE430" s="44"/>
      <c r="HF430" s="44"/>
      <c r="HG430" s="44"/>
      <c r="HH430" s="44"/>
      <c r="HI430" s="44"/>
      <c r="HJ430" s="44"/>
      <c r="HK430" s="44"/>
      <c r="HL430" s="44"/>
      <c r="HM430" s="44"/>
      <c r="HN430" s="44"/>
      <c r="HO430" s="44"/>
      <c r="HP430" s="44"/>
      <c r="HQ430" s="44"/>
      <c r="HR430" s="44"/>
      <c r="HS430" s="44"/>
      <c r="HT430" s="44"/>
      <c r="HU430" s="44"/>
      <c r="HV430" s="44"/>
      <c r="HW430" s="44"/>
      <c r="HX430" s="44"/>
      <c r="HY430" s="44"/>
      <c r="HZ430" s="44"/>
      <c r="IA430" s="44"/>
      <c r="IB430" s="44"/>
      <c r="IC430" s="44"/>
      <c r="ID430" s="44"/>
      <c r="IE430" s="44"/>
      <c r="IF430" s="44"/>
      <c r="IG430" s="44"/>
      <c r="IH430" s="44"/>
      <c r="II430" s="44"/>
      <c r="IJ430" s="44"/>
      <c r="IK430" s="44"/>
      <c r="IL430" s="44"/>
      <c r="IM430" s="44"/>
      <c r="IN430" s="44"/>
      <c r="IO430" s="44"/>
      <c r="IP430" s="44"/>
      <c r="IQ430" s="44"/>
      <c r="IR430" s="44"/>
      <c r="IS430" s="44"/>
      <c r="IT430" s="44"/>
      <c r="IU430" s="44"/>
      <c r="IV430" s="44"/>
      <c r="IW430" s="44"/>
    </row>
    <row r="431" spans="1:257" s="3" customFormat="1" x14ac:dyDescent="0.2">
      <c r="A431" s="45" t="s">
        <v>51</v>
      </c>
      <c r="B431" s="45"/>
      <c r="D431" s="6"/>
      <c r="E431" s="6"/>
      <c r="F431" s="6"/>
      <c r="G431" s="6"/>
      <c r="H431" s="6"/>
      <c r="I431" s="6"/>
      <c r="O431" s="26"/>
    </row>
    <row r="432" spans="1:257" x14ac:dyDescent="0.2">
      <c r="A432" s="47" t="s">
        <v>357</v>
      </c>
      <c r="B432" s="47"/>
      <c r="C432" s="8" t="s">
        <v>626</v>
      </c>
      <c r="D432" s="9">
        <v>0</v>
      </c>
      <c r="E432" s="9">
        <v>3400</v>
      </c>
      <c r="F432" s="9">
        <f t="shared" ref="F432" si="47">SUM(D432:E432)</f>
        <v>3400</v>
      </c>
      <c r="G432" s="9">
        <v>3400</v>
      </c>
      <c r="H432" s="9">
        <v>0</v>
      </c>
      <c r="I432" s="12" t="s">
        <v>347</v>
      </c>
      <c r="J432" s="12"/>
      <c r="O432" s="26"/>
    </row>
    <row r="433" spans="1:257" s="3" customFormat="1" x14ac:dyDescent="0.2">
      <c r="A433" s="48"/>
      <c r="B433" s="48"/>
      <c r="C433" s="13" t="s">
        <v>54</v>
      </c>
      <c r="D433" s="14">
        <f>SUM(D432:D432)</f>
        <v>0</v>
      </c>
      <c r="E433" s="14">
        <f>SUM(E432:E432)</f>
        <v>3400</v>
      </c>
      <c r="F433" s="14">
        <f>SUM(F432:F432)</f>
        <v>3400</v>
      </c>
      <c r="G433" s="14">
        <f>SUM(G432:G432)</f>
        <v>3400</v>
      </c>
      <c r="H433" s="14">
        <f>SUM(H432:H432)</f>
        <v>0</v>
      </c>
      <c r="I433" s="6"/>
      <c r="O433" s="26"/>
    </row>
    <row r="434" spans="1:257" s="3" customFormat="1" x14ac:dyDescent="0.2">
      <c r="A434" s="45"/>
      <c r="B434" s="45"/>
      <c r="D434" s="6"/>
      <c r="E434" s="6"/>
      <c r="F434" s="6"/>
      <c r="G434" s="6"/>
      <c r="H434" s="6"/>
      <c r="I434" s="6"/>
      <c r="O434" s="26"/>
    </row>
    <row r="435" spans="1:257" s="3" customFormat="1" x14ac:dyDescent="0.2">
      <c r="A435" s="45"/>
      <c r="B435" s="45"/>
      <c r="D435" s="6"/>
      <c r="E435" s="6"/>
      <c r="F435" s="6"/>
      <c r="G435" s="6"/>
      <c r="H435" s="6"/>
      <c r="I435" s="6"/>
      <c r="O435" s="26"/>
    </row>
    <row r="436" spans="1:257" s="3" customFormat="1" x14ac:dyDescent="0.2">
      <c r="A436" s="44" t="s">
        <v>648</v>
      </c>
      <c r="B436" s="45"/>
      <c r="D436" s="6"/>
      <c r="E436" s="6"/>
      <c r="F436" s="6"/>
      <c r="G436" s="6"/>
      <c r="H436" s="6"/>
      <c r="I436" s="6"/>
      <c r="O436" s="26"/>
    </row>
    <row r="437" spans="1:257" ht="12.45" customHeight="1" x14ac:dyDescent="0.2">
      <c r="A437" s="44" t="s">
        <v>248</v>
      </c>
      <c r="B437" s="44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44"/>
      <c r="Y437" s="44"/>
      <c r="Z437" s="44"/>
      <c r="AA437" s="44"/>
      <c r="AB437" s="44"/>
      <c r="AC437" s="44"/>
      <c r="AD437" s="44"/>
      <c r="AE437" s="44"/>
      <c r="AF437" s="44"/>
      <c r="AG437" s="44"/>
      <c r="AH437" s="44"/>
      <c r="AI437" s="44"/>
      <c r="AJ437" s="44"/>
      <c r="AK437" s="44"/>
      <c r="AL437" s="44"/>
      <c r="AM437" s="44"/>
      <c r="AN437" s="44"/>
      <c r="AO437" s="44"/>
      <c r="AP437" s="44"/>
      <c r="AQ437" s="44"/>
      <c r="AR437" s="44"/>
      <c r="AS437" s="44"/>
      <c r="AT437" s="44"/>
      <c r="AU437" s="44"/>
      <c r="AV437" s="44"/>
      <c r="AW437" s="44"/>
      <c r="AX437" s="44"/>
      <c r="AY437" s="44"/>
      <c r="AZ437" s="44"/>
      <c r="BA437" s="44"/>
      <c r="BB437" s="44"/>
      <c r="BC437" s="44"/>
      <c r="BD437" s="44"/>
      <c r="BE437" s="44"/>
      <c r="BF437" s="44"/>
      <c r="BG437" s="44"/>
      <c r="BH437" s="44"/>
      <c r="BI437" s="44"/>
      <c r="BJ437" s="44"/>
      <c r="BK437" s="44"/>
      <c r="BL437" s="44"/>
      <c r="BM437" s="44"/>
      <c r="BN437" s="44"/>
      <c r="BO437" s="44"/>
      <c r="BP437" s="44"/>
      <c r="BQ437" s="44"/>
      <c r="BR437" s="44"/>
      <c r="BS437" s="44"/>
      <c r="BT437" s="44"/>
      <c r="BU437" s="44"/>
      <c r="BV437" s="44"/>
      <c r="BW437" s="44"/>
      <c r="BX437" s="44"/>
      <c r="BY437" s="44"/>
      <c r="BZ437" s="44"/>
      <c r="CA437" s="44"/>
      <c r="CB437" s="44"/>
      <c r="CC437" s="44"/>
      <c r="CD437" s="44"/>
      <c r="CE437" s="44"/>
      <c r="CF437" s="44"/>
      <c r="CG437" s="44"/>
      <c r="CH437" s="44"/>
      <c r="CI437" s="44"/>
      <c r="CJ437" s="44"/>
      <c r="CK437" s="44"/>
      <c r="CL437" s="44"/>
      <c r="CM437" s="44"/>
      <c r="CN437" s="44"/>
      <c r="CO437" s="44"/>
      <c r="CP437" s="44"/>
      <c r="CQ437" s="44"/>
      <c r="CR437" s="44"/>
      <c r="CS437" s="44"/>
      <c r="CT437" s="44"/>
      <c r="CU437" s="44"/>
      <c r="CV437" s="44"/>
      <c r="CW437" s="44"/>
      <c r="CX437" s="44"/>
      <c r="CY437" s="44"/>
      <c r="CZ437" s="44"/>
      <c r="DA437" s="44"/>
      <c r="DB437" s="44"/>
      <c r="DC437" s="44"/>
      <c r="DD437" s="44"/>
      <c r="DE437" s="44"/>
      <c r="DF437" s="44"/>
      <c r="DG437" s="44"/>
      <c r="DH437" s="44"/>
      <c r="DI437" s="44"/>
      <c r="DJ437" s="44"/>
      <c r="DK437" s="44"/>
      <c r="DL437" s="44"/>
      <c r="DM437" s="44"/>
      <c r="DN437" s="44"/>
      <c r="DO437" s="44"/>
      <c r="DP437" s="44"/>
      <c r="DQ437" s="44"/>
      <c r="DR437" s="44"/>
      <c r="DS437" s="44"/>
      <c r="DT437" s="44"/>
      <c r="DU437" s="44"/>
      <c r="DV437" s="44"/>
      <c r="DW437" s="44"/>
      <c r="DX437" s="44"/>
      <c r="DY437" s="44"/>
      <c r="DZ437" s="44"/>
      <c r="EA437" s="44"/>
      <c r="EB437" s="44"/>
      <c r="EC437" s="44"/>
      <c r="ED437" s="44"/>
      <c r="EE437" s="44"/>
      <c r="EF437" s="44"/>
      <c r="EG437" s="44"/>
      <c r="EH437" s="44"/>
      <c r="EI437" s="44"/>
      <c r="EJ437" s="44"/>
      <c r="EK437" s="44"/>
      <c r="EL437" s="44"/>
      <c r="EM437" s="44"/>
      <c r="EN437" s="44"/>
      <c r="EO437" s="44"/>
      <c r="EP437" s="44"/>
      <c r="EQ437" s="44"/>
      <c r="ER437" s="44"/>
      <c r="ES437" s="44"/>
      <c r="ET437" s="44"/>
      <c r="EU437" s="44"/>
      <c r="EV437" s="44"/>
      <c r="EW437" s="44"/>
      <c r="EX437" s="44"/>
      <c r="EY437" s="44"/>
      <c r="EZ437" s="44"/>
      <c r="FA437" s="44"/>
      <c r="FB437" s="44"/>
      <c r="FC437" s="44"/>
      <c r="FD437" s="44"/>
      <c r="FE437" s="44"/>
      <c r="FF437" s="44"/>
      <c r="FG437" s="44"/>
      <c r="FH437" s="44"/>
      <c r="FI437" s="44"/>
      <c r="FJ437" s="44"/>
      <c r="FK437" s="44"/>
      <c r="FL437" s="44"/>
      <c r="FM437" s="44"/>
      <c r="FN437" s="44"/>
      <c r="FO437" s="44"/>
      <c r="FP437" s="44"/>
      <c r="FQ437" s="44"/>
      <c r="FR437" s="44"/>
      <c r="FS437" s="44"/>
      <c r="FT437" s="44"/>
      <c r="FU437" s="44"/>
      <c r="FV437" s="44"/>
      <c r="FW437" s="44"/>
      <c r="FX437" s="44"/>
      <c r="FY437" s="44"/>
      <c r="FZ437" s="44"/>
      <c r="GA437" s="44"/>
      <c r="GB437" s="44"/>
      <c r="GC437" s="44"/>
      <c r="GD437" s="44"/>
      <c r="GE437" s="44"/>
      <c r="GF437" s="44"/>
      <c r="GG437" s="44"/>
      <c r="GH437" s="44"/>
      <c r="GI437" s="44"/>
      <c r="GJ437" s="44"/>
      <c r="GK437" s="44"/>
      <c r="GL437" s="44"/>
      <c r="GM437" s="44"/>
      <c r="GN437" s="44"/>
      <c r="GO437" s="44"/>
      <c r="GP437" s="44"/>
      <c r="GQ437" s="44"/>
      <c r="GR437" s="44"/>
      <c r="GS437" s="44"/>
      <c r="GT437" s="44"/>
      <c r="GU437" s="44"/>
      <c r="GV437" s="44"/>
      <c r="GW437" s="44"/>
      <c r="GX437" s="44"/>
      <c r="GY437" s="44"/>
      <c r="GZ437" s="44"/>
      <c r="HA437" s="44"/>
      <c r="HB437" s="44"/>
      <c r="HC437" s="44"/>
      <c r="HD437" s="44"/>
      <c r="HE437" s="44"/>
      <c r="HF437" s="44"/>
      <c r="HG437" s="44"/>
      <c r="HH437" s="44"/>
      <c r="HI437" s="44"/>
      <c r="HJ437" s="44"/>
      <c r="HK437" s="44"/>
      <c r="HL437" s="44"/>
      <c r="HM437" s="44"/>
      <c r="HN437" s="44"/>
      <c r="HO437" s="44"/>
      <c r="HP437" s="44"/>
      <c r="HQ437" s="44"/>
      <c r="HR437" s="44"/>
      <c r="HS437" s="44"/>
      <c r="HT437" s="44"/>
      <c r="HU437" s="44"/>
      <c r="HV437" s="44"/>
      <c r="HW437" s="44"/>
      <c r="HX437" s="44"/>
      <c r="HY437" s="44"/>
      <c r="HZ437" s="44"/>
      <c r="IA437" s="44"/>
      <c r="IB437" s="44"/>
      <c r="IC437" s="44"/>
      <c r="ID437" s="44"/>
      <c r="IE437" s="44"/>
      <c r="IF437" s="44"/>
      <c r="IG437" s="44"/>
      <c r="IH437" s="44"/>
      <c r="II437" s="44"/>
      <c r="IJ437" s="44"/>
      <c r="IK437" s="44"/>
      <c r="IL437" s="44"/>
      <c r="IM437" s="44"/>
      <c r="IN437" s="44"/>
      <c r="IO437" s="44"/>
      <c r="IP437" s="44"/>
      <c r="IQ437" s="44"/>
      <c r="IR437" s="44"/>
      <c r="IS437" s="44"/>
      <c r="IT437" s="44"/>
      <c r="IU437" s="44"/>
      <c r="IV437" s="44"/>
      <c r="IW437" s="44"/>
    </row>
    <row r="438" spans="1:257" s="3" customFormat="1" x14ac:dyDescent="0.2">
      <c r="A438" s="45" t="s">
        <v>51</v>
      </c>
      <c r="B438" s="45"/>
      <c r="D438" s="6"/>
      <c r="E438" s="6"/>
      <c r="F438" s="6"/>
      <c r="G438" s="6"/>
      <c r="H438" s="6"/>
      <c r="I438" s="6"/>
      <c r="O438" s="26"/>
    </row>
    <row r="439" spans="1:257" x14ac:dyDescent="0.2">
      <c r="A439" s="47" t="s">
        <v>649</v>
      </c>
      <c r="B439" s="47"/>
      <c r="C439" s="8" t="s">
        <v>626</v>
      </c>
      <c r="D439" s="9">
        <v>0</v>
      </c>
      <c r="E439" s="9"/>
      <c r="F439" s="9">
        <f t="shared" ref="F439" si="48">SUM(D439:E439)</f>
        <v>0</v>
      </c>
      <c r="G439" s="9">
        <v>3500</v>
      </c>
      <c r="H439" s="9">
        <v>66770</v>
      </c>
      <c r="I439" s="12" t="s">
        <v>347</v>
      </c>
      <c r="J439" s="12"/>
      <c r="O439" s="26"/>
    </row>
    <row r="440" spans="1:257" s="3" customFormat="1" x14ac:dyDescent="0.2">
      <c r="A440" s="48"/>
      <c r="B440" s="48"/>
      <c r="C440" s="13" t="s">
        <v>52</v>
      </c>
      <c r="D440" s="14">
        <f>SUM(D439:D439)</f>
        <v>0</v>
      </c>
      <c r="E440" s="14">
        <f>SUM(E439:E439)</f>
        <v>0</v>
      </c>
      <c r="F440" s="14">
        <f>SUM(F439:F439)</f>
        <v>0</v>
      </c>
      <c r="G440" s="14">
        <f>SUM(G439:G439)</f>
        <v>3500</v>
      </c>
      <c r="H440" s="14">
        <f>SUM(H439:H439)</f>
        <v>66770</v>
      </c>
      <c r="I440" s="6"/>
      <c r="O440" s="26"/>
    </row>
    <row r="441" spans="1:257" s="3" customFormat="1" x14ac:dyDescent="0.2">
      <c r="A441" s="45"/>
      <c r="B441" s="45"/>
      <c r="D441" s="6"/>
      <c r="E441" s="6"/>
      <c r="F441" s="6"/>
      <c r="G441" s="6"/>
      <c r="H441" s="6"/>
      <c r="I441" s="6"/>
      <c r="O441" s="26"/>
    </row>
    <row r="442" spans="1:257" s="3" customFormat="1" x14ac:dyDescent="0.2">
      <c r="A442" s="45"/>
      <c r="B442" s="45"/>
      <c r="D442" s="6"/>
      <c r="E442" s="6"/>
      <c r="F442" s="6"/>
      <c r="G442" s="6"/>
      <c r="H442" s="6"/>
      <c r="I442" s="6"/>
      <c r="O442" s="26"/>
    </row>
    <row r="443" spans="1:257" s="3" customFormat="1" x14ac:dyDescent="0.2">
      <c r="A443" s="44" t="s">
        <v>648</v>
      </c>
      <c r="B443" s="45"/>
      <c r="D443" s="6"/>
      <c r="E443" s="6"/>
      <c r="F443" s="6"/>
      <c r="G443" s="6"/>
      <c r="H443" s="6"/>
      <c r="I443" s="6"/>
      <c r="O443" s="26"/>
    </row>
    <row r="444" spans="1:257" ht="12.45" customHeight="1" x14ac:dyDescent="0.2">
      <c r="A444" s="44" t="s">
        <v>248</v>
      </c>
      <c r="B444" s="44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44"/>
      <c r="Y444" s="44"/>
      <c r="Z444" s="44"/>
      <c r="AA444" s="44"/>
      <c r="AB444" s="44"/>
      <c r="AC444" s="44"/>
      <c r="AD444" s="44"/>
      <c r="AE444" s="44"/>
      <c r="AF444" s="44"/>
      <c r="AG444" s="44"/>
      <c r="AH444" s="44"/>
      <c r="AI444" s="44"/>
      <c r="AJ444" s="44"/>
      <c r="AK444" s="44"/>
      <c r="AL444" s="44"/>
      <c r="AM444" s="44"/>
      <c r="AN444" s="44"/>
      <c r="AO444" s="44"/>
      <c r="AP444" s="44"/>
      <c r="AQ444" s="44"/>
      <c r="AR444" s="44"/>
      <c r="AS444" s="44"/>
      <c r="AT444" s="44"/>
      <c r="AU444" s="44"/>
      <c r="AV444" s="44"/>
      <c r="AW444" s="44"/>
      <c r="AX444" s="44"/>
      <c r="AY444" s="44"/>
      <c r="AZ444" s="44"/>
      <c r="BA444" s="44"/>
      <c r="BB444" s="44"/>
      <c r="BC444" s="44"/>
      <c r="BD444" s="44"/>
      <c r="BE444" s="44"/>
      <c r="BF444" s="44"/>
      <c r="BG444" s="44"/>
      <c r="BH444" s="44"/>
      <c r="BI444" s="44"/>
      <c r="BJ444" s="44"/>
      <c r="BK444" s="44"/>
      <c r="BL444" s="44"/>
      <c r="BM444" s="44"/>
      <c r="BN444" s="44"/>
      <c r="BO444" s="44"/>
      <c r="BP444" s="44"/>
      <c r="BQ444" s="44"/>
      <c r="BR444" s="44"/>
      <c r="BS444" s="44"/>
      <c r="BT444" s="44"/>
      <c r="BU444" s="44"/>
      <c r="BV444" s="44"/>
      <c r="BW444" s="44"/>
      <c r="BX444" s="44"/>
      <c r="BY444" s="44"/>
      <c r="BZ444" s="44"/>
      <c r="CA444" s="44"/>
      <c r="CB444" s="44"/>
      <c r="CC444" s="44"/>
      <c r="CD444" s="44"/>
      <c r="CE444" s="44"/>
      <c r="CF444" s="44"/>
      <c r="CG444" s="44"/>
      <c r="CH444" s="44"/>
      <c r="CI444" s="44"/>
      <c r="CJ444" s="44"/>
      <c r="CK444" s="44"/>
      <c r="CL444" s="44"/>
      <c r="CM444" s="44"/>
      <c r="CN444" s="44"/>
      <c r="CO444" s="44"/>
      <c r="CP444" s="44"/>
      <c r="CQ444" s="44"/>
      <c r="CR444" s="44"/>
      <c r="CS444" s="44"/>
      <c r="CT444" s="44"/>
      <c r="CU444" s="44"/>
      <c r="CV444" s="44"/>
      <c r="CW444" s="44"/>
      <c r="CX444" s="44"/>
      <c r="CY444" s="44"/>
      <c r="CZ444" s="44"/>
      <c r="DA444" s="44"/>
      <c r="DB444" s="44"/>
      <c r="DC444" s="44"/>
      <c r="DD444" s="44"/>
      <c r="DE444" s="44"/>
      <c r="DF444" s="44"/>
      <c r="DG444" s="44"/>
      <c r="DH444" s="44"/>
      <c r="DI444" s="44"/>
      <c r="DJ444" s="44"/>
      <c r="DK444" s="44"/>
      <c r="DL444" s="44"/>
      <c r="DM444" s="44"/>
      <c r="DN444" s="44"/>
      <c r="DO444" s="44"/>
      <c r="DP444" s="44"/>
      <c r="DQ444" s="44"/>
      <c r="DR444" s="44"/>
      <c r="DS444" s="44"/>
      <c r="DT444" s="44"/>
      <c r="DU444" s="44"/>
      <c r="DV444" s="44"/>
      <c r="DW444" s="44"/>
      <c r="DX444" s="44"/>
      <c r="DY444" s="44"/>
      <c r="DZ444" s="44"/>
      <c r="EA444" s="44"/>
      <c r="EB444" s="44"/>
      <c r="EC444" s="44"/>
      <c r="ED444" s="44"/>
      <c r="EE444" s="44"/>
      <c r="EF444" s="44"/>
      <c r="EG444" s="44"/>
      <c r="EH444" s="44"/>
      <c r="EI444" s="44"/>
      <c r="EJ444" s="44"/>
      <c r="EK444" s="44"/>
      <c r="EL444" s="44"/>
      <c r="EM444" s="44"/>
      <c r="EN444" s="44"/>
      <c r="EO444" s="44"/>
      <c r="EP444" s="44"/>
      <c r="EQ444" s="44"/>
      <c r="ER444" s="44"/>
      <c r="ES444" s="44"/>
      <c r="ET444" s="44"/>
      <c r="EU444" s="44"/>
      <c r="EV444" s="44"/>
      <c r="EW444" s="44"/>
      <c r="EX444" s="44"/>
      <c r="EY444" s="44"/>
      <c r="EZ444" s="44"/>
      <c r="FA444" s="44"/>
      <c r="FB444" s="44"/>
      <c r="FC444" s="44"/>
      <c r="FD444" s="44"/>
      <c r="FE444" s="44"/>
      <c r="FF444" s="44"/>
      <c r="FG444" s="44"/>
      <c r="FH444" s="44"/>
      <c r="FI444" s="44"/>
      <c r="FJ444" s="44"/>
      <c r="FK444" s="44"/>
      <c r="FL444" s="44"/>
      <c r="FM444" s="44"/>
      <c r="FN444" s="44"/>
      <c r="FO444" s="44"/>
      <c r="FP444" s="44"/>
      <c r="FQ444" s="44"/>
      <c r="FR444" s="44"/>
      <c r="FS444" s="44"/>
      <c r="FT444" s="44"/>
      <c r="FU444" s="44"/>
      <c r="FV444" s="44"/>
      <c r="FW444" s="44"/>
      <c r="FX444" s="44"/>
      <c r="FY444" s="44"/>
      <c r="FZ444" s="44"/>
      <c r="GA444" s="44"/>
      <c r="GB444" s="44"/>
      <c r="GC444" s="44"/>
      <c r="GD444" s="44"/>
      <c r="GE444" s="44"/>
      <c r="GF444" s="44"/>
      <c r="GG444" s="44"/>
      <c r="GH444" s="44"/>
      <c r="GI444" s="44"/>
      <c r="GJ444" s="44"/>
      <c r="GK444" s="44"/>
      <c r="GL444" s="44"/>
      <c r="GM444" s="44"/>
      <c r="GN444" s="44"/>
      <c r="GO444" s="44"/>
      <c r="GP444" s="44"/>
      <c r="GQ444" s="44"/>
      <c r="GR444" s="44"/>
      <c r="GS444" s="44"/>
      <c r="GT444" s="44"/>
      <c r="GU444" s="44"/>
      <c r="GV444" s="44"/>
      <c r="GW444" s="44"/>
      <c r="GX444" s="44"/>
      <c r="GY444" s="44"/>
      <c r="GZ444" s="44"/>
      <c r="HA444" s="44"/>
      <c r="HB444" s="44"/>
      <c r="HC444" s="44"/>
      <c r="HD444" s="44"/>
      <c r="HE444" s="44"/>
      <c r="HF444" s="44"/>
      <c r="HG444" s="44"/>
      <c r="HH444" s="44"/>
      <c r="HI444" s="44"/>
      <c r="HJ444" s="44"/>
      <c r="HK444" s="44"/>
      <c r="HL444" s="44"/>
      <c r="HM444" s="44"/>
      <c r="HN444" s="44"/>
      <c r="HO444" s="44"/>
      <c r="HP444" s="44"/>
      <c r="HQ444" s="44"/>
      <c r="HR444" s="44"/>
      <c r="HS444" s="44"/>
      <c r="HT444" s="44"/>
      <c r="HU444" s="44"/>
      <c r="HV444" s="44"/>
      <c r="HW444" s="44"/>
      <c r="HX444" s="44"/>
      <c r="HY444" s="44"/>
      <c r="HZ444" s="44"/>
      <c r="IA444" s="44"/>
      <c r="IB444" s="44"/>
      <c r="IC444" s="44"/>
      <c r="ID444" s="44"/>
      <c r="IE444" s="44"/>
      <c r="IF444" s="44"/>
      <c r="IG444" s="44"/>
      <c r="IH444" s="44"/>
      <c r="II444" s="44"/>
      <c r="IJ444" s="44"/>
      <c r="IK444" s="44"/>
      <c r="IL444" s="44"/>
      <c r="IM444" s="44"/>
      <c r="IN444" s="44"/>
      <c r="IO444" s="44"/>
      <c r="IP444" s="44"/>
      <c r="IQ444" s="44"/>
      <c r="IR444" s="44"/>
      <c r="IS444" s="44"/>
      <c r="IT444" s="44"/>
      <c r="IU444" s="44"/>
      <c r="IV444" s="44"/>
      <c r="IW444" s="44"/>
    </row>
    <row r="445" spans="1:257" s="3" customFormat="1" x14ac:dyDescent="0.2">
      <c r="A445" s="45" t="s">
        <v>53</v>
      </c>
      <c r="B445" s="45"/>
      <c r="D445" s="6"/>
      <c r="E445" s="6"/>
      <c r="F445" s="6"/>
      <c r="G445" s="6"/>
      <c r="H445" s="6"/>
      <c r="I445" s="6"/>
      <c r="O445" s="26"/>
    </row>
    <row r="446" spans="1:257" s="3" customFormat="1" x14ac:dyDescent="0.2">
      <c r="A446" s="47" t="s">
        <v>443</v>
      </c>
      <c r="B446" s="47"/>
      <c r="C446" s="8" t="s">
        <v>732</v>
      </c>
      <c r="D446" s="9"/>
      <c r="E446" s="9"/>
      <c r="F446" s="9">
        <f t="shared" ref="F446:F451" si="49">SUM(D446:E446)</f>
        <v>0</v>
      </c>
      <c r="G446" s="9"/>
      <c r="H446" s="9">
        <v>2053</v>
      </c>
      <c r="I446" s="12" t="s">
        <v>347</v>
      </c>
      <c r="O446" s="26"/>
    </row>
    <row r="447" spans="1:257" s="18" customFormat="1" x14ac:dyDescent="0.2">
      <c r="A447" s="72"/>
      <c r="B447" s="72"/>
      <c r="C447" s="73" t="s">
        <v>733</v>
      </c>
      <c r="D447" s="74">
        <f>SUM(D446)</f>
        <v>0</v>
      </c>
      <c r="E447" s="74">
        <f t="shared" ref="E447:H447" si="50">SUM(E446)</f>
        <v>0</v>
      </c>
      <c r="F447" s="74">
        <f t="shared" si="50"/>
        <v>0</v>
      </c>
      <c r="G447" s="74">
        <f t="shared" si="50"/>
        <v>0</v>
      </c>
      <c r="H447" s="74">
        <f t="shared" si="50"/>
        <v>2053</v>
      </c>
      <c r="I447" s="19"/>
      <c r="O447" s="138"/>
    </row>
    <row r="448" spans="1:257" s="3" customFormat="1" x14ac:dyDescent="0.2">
      <c r="A448" s="47" t="s">
        <v>234</v>
      </c>
      <c r="B448" s="47"/>
      <c r="C448" s="8" t="s">
        <v>678</v>
      </c>
      <c r="D448" s="9"/>
      <c r="E448" s="9"/>
      <c r="F448" s="9">
        <f t="shared" si="49"/>
        <v>0</v>
      </c>
      <c r="G448" s="9"/>
      <c r="H448" s="9">
        <v>267</v>
      </c>
      <c r="I448" s="12" t="s">
        <v>347</v>
      </c>
      <c r="O448" s="26"/>
    </row>
    <row r="449" spans="1:15" s="18" customFormat="1" x14ac:dyDescent="0.2">
      <c r="A449" s="72"/>
      <c r="B449" s="72"/>
      <c r="C449" s="73" t="s">
        <v>734</v>
      </c>
      <c r="D449" s="74">
        <f>SUM(D448)</f>
        <v>0</v>
      </c>
      <c r="E449" s="74">
        <f t="shared" ref="E449:H449" si="51">SUM(E448)</f>
        <v>0</v>
      </c>
      <c r="F449" s="74">
        <f t="shared" si="51"/>
        <v>0</v>
      </c>
      <c r="G449" s="74">
        <f t="shared" si="51"/>
        <v>0</v>
      </c>
      <c r="H449" s="74">
        <f t="shared" si="51"/>
        <v>267</v>
      </c>
      <c r="I449" s="19"/>
      <c r="O449" s="138"/>
    </row>
    <row r="450" spans="1:15" s="3" customFormat="1" x14ac:dyDescent="0.2">
      <c r="A450" s="47" t="s">
        <v>666</v>
      </c>
      <c r="B450" s="47"/>
      <c r="C450" s="8" t="s">
        <v>735</v>
      </c>
      <c r="D450" s="9"/>
      <c r="E450" s="9"/>
      <c r="F450" s="9">
        <f t="shared" si="49"/>
        <v>0</v>
      </c>
      <c r="G450" s="9"/>
      <c r="H450" s="9">
        <v>472</v>
      </c>
      <c r="I450" s="12" t="s">
        <v>347</v>
      </c>
      <c r="O450" s="26"/>
    </row>
    <row r="451" spans="1:15" s="3" customFormat="1" x14ac:dyDescent="0.2">
      <c r="A451" s="47" t="s">
        <v>240</v>
      </c>
      <c r="B451" s="47"/>
      <c r="C451" s="8" t="s">
        <v>737</v>
      </c>
      <c r="D451" s="9"/>
      <c r="E451" s="9"/>
      <c r="F451" s="9">
        <f t="shared" si="49"/>
        <v>0</v>
      </c>
      <c r="G451" s="9"/>
      <c r="H451" s="9">
        <v>1496</v>
      </c>
      <c r="I451" s="12" t="s">
        <v>347</v>
      </c>
      <c r="O451" s="26"/>
    </row>
    <row r="452" spans="1:15" x14ac:dyDescent="0.2">
      <c r="A452" s="47" t="s">
        <v>738</v>
      </c>
      <c r="B452" s="47"/>
      <c r="C452" s="8" t="s">
        <v>90</v>
      </c>
      <c r="D452" s="9"/>
      <c r="E452" s="9"/>
      <c r="F452" s="9">
        <f t="shared" ref="F452:F455" si="52">SUM(D452:E452)</f>
        <v>0</v>
      </c>
      <c r="G452" s="9"/>
      <c r="H452" s="9">
        <v>531</v>
      </c>
      <c r="I452" s="12" t="s">
        <v>347</v>
      </c>
      <c r="O452" s="26"/>
    </row>
    <row r="453" spans="1:15" s="18" customFormat="1" x14ac:dyDescent="0.2">
      <c r="A453" s="72"/>
      <c r="B453" s="72"/>
      <c r="C453" s="73" t="s">
        <v>739</v>
      </c>
      <c r="D453" s="74">
        <f>SUM(D450:D452)</f>
        <v>0</v>
      </c>
      <c r="E453" s="74">
        <f t="shared" ref="E453:H453" si="53">SUM(E450:E452)</f>
        <v>0</v>
      </c>
      <c r="F453" s="74">
        <f t="shared" si="53"/>
        <v>0</v>
      </c>
      <c r="G453" s="74">
        <f t="shared" si="53"/>
        <v>0</v>
      </c>
      <c r="H453" s="74">
        <f t="shared" si="53"/>
        <v>2499</v>
      </c>
      <c r="I453" s="19"/>
      <c r="O453" s="138"/>
    </row>
    <row r="454" spans="1:15" x14ac:dyDescent="0.2">
      <c r="A454" s="47" t="s">
        <v>366</v>
      </c>
      <c r="B454" s="47"/>
      <c r="C454" s="8" t="s">
        <v>730</v>
      </c>
      <c r="D454" s="9"/>
      <c r="E454" s="9"/>
      <c r="F454" s="9">
        <f t="shared" si="52"/>
        <v>0</v>
      </c>
      <c r="G454" s="9"/>
      <c r="H454" s="9">
        <v>2362</v>
      </c>
      <c r="I454" s="12" t="s">
        <v>347</v>
      </c>
      <c r="O454" s="26"/>
    </row>
    <row r="455" spans="1:15" x14ac:dyDescent="0.2">
      <c r="A455" s="47" t="s">
        <v>352</v>
      </c>
      <c r="B455" s="47"/>
      <c r="C455" s="8" t="s">
        <v>133</v>
      </c>
      <c r="D455" s="9"/>
      <c r="E455" s="9"/>
      <c r="F455" s="9">
        <f t="shared" si="52"/>
        <v>0</v>
      </c>
      <c r="G455" s="9"/>
      <c r="H455" s="9">
        <v>638</v>
      </c>
      <c r="I455" s="12" t="s">
        <v>347</v>
      </c>
      <c r="O455" s="26"/>
    </row>
    <row r="456" spans="1:15" s="18" customFormat="1" x14ac:dyDescent="0.2">
      <c r="A456" s="72"/>
      <c r="B456" s="72"/>
      <c r="C456" s="73" t="s">
        <v>731</v>
      </c>
      <c r="D456" s="74">
        <f>SUM(D454:D455)</f>
        <v>0</v>
      </c>
      <c r="E456" s="74">
        <f t="shared" ref="E456:H456" si="54">SUM(E454:E455)</f>
        <v>0</v>
      </c>
      <c r="F456" s="74">
        <f t="shared" si="54"/>
        <v>0</v>
      </c>
      <c r="G456" s="74">
        <f t="shared" si="54"/>
        <v>0</v>
      </c>
      <c r="H456" s="74">
        <f t="shared" si="54"/>
        <v>3000</v>
      </c>
      <c r="I456" s="19"/>
      <c r="O456" s="138"/>
    </row>
    <row r="457" spans="1:15" x14ac:dyDescent="0.2">
      <c r="A457" s="47" t="s">
        <v>238</v>
      </c>
      <c r="B457" s="47"/>
      <c r="C457" s="8" t="s">
        <v>727</v>
      </c>
      <c r="D457" s="9">
        <v>0</v>
      </c>
      <c r="E457" s="9"/>
      <c r="F457" s="9">
        <f t="shared" ref="F457:F460" si="55">SUM(D457:E457)</f>
        <v>0</v>
      </c>
      <c r="G457" s="9"/>
      <c r="H457" s="9">
        <v>46772</v>
      </c>
      <c r="I457" s="12" t="s">
        <v>347</v>
      </c>
      <c r="J457" s="12"/>
      <c r="O457" s="26"/>
    </row>
    <row r="458" spans="1:15" x14ac:dyDescent="0.2">
      <c r="A458" s="47" t="s">
        <v>238</v>
      </c>
      <c r="B458" s="47"/>
      <c r="C458" s="8" t="s">
        <v>736</v>
      </c>
      <c r="D458" s="9"/>
      <c r="E458" s="9"/>
      <c r="F458" s="9"/>
      <c r="G458" s="9"/>
      <c r="H458" s="9">
        <v>512</v>
      </c>
      <c r="I458" s="12" t="s">
        <v>347</v>
      </c>
      <c r="J458" s="12"/>
      <c r="O458" s="26"/>
    </row>
    <row r="459" spans="1:15" x14ac:dyDescent="0.2">
      <c r="A459" s="47" t="s">
        <v>238</v>
      </c>
      <c r="B459" s="47"/>
      <c r="C459" s="8" t="s">
        <v>728</v>
      </c>
      <c r="D459" s="9"/>
      <c r="E459" s="9"/>
      <c r="F459" s="9">
        <f t="shared" si="55"/>
        <v>0</v>
      </c>
      <c r="G459" s="9"/>
      <c r="H459" s="9">
        <v>1890</v>
      </c>
      <c r="I459" s="12" t="s">
        <v>347</v>
      </c>
      <c r="J459" s="12"/>
      <c r="O459" s="26"/>
    </row>
    <row r="460" spans="1:15" x14ac:dyDescent="0.2">
      <c r="A460" s="47" t="s">
        <v>351</v>
      </c>
      <c r="B460" s="47"/>
      <c r="C460" s="8" t="s">
        <v>132</v>
      </c>
      <c r="D460" s="9"/>
      <c r="E460" s="9"/>
      <c r="F460" s="9">
        <f t="shared" si="55"/>
        <v>0</v>
      </c>
      <c r="G460" s="9"/>
      <c r="H460" s="9">
        <v>13277</v>
      </c>
      <c r="I460" s="12" t="s">
        <v>347</v>
      </c>
      <c r="J460" s="12"/>
      <c r="O460" s="26"/>
    </row>
    <row r="461" spans="1:15" s="18" customFormat="1" x14ac:dyDescent="0.2">
      <c r="A461" s="72"/>
      <c r="B461" s="72"/>
      <c r="C461" s="73" t="s">
        <v>729</v>
      </c>
      <c r="D461" s="74">
        <f>SUM(D457:D460)</f>
        <v>0</v>
      </c>
      <c r="E461" s="74">
        <f t="shared" ref="E461:H461" si="56">SUM(E457:E460)</f>
        <v>0</v>
      </c>
      <c r="F461" s="74">
        <f t="shared" si="56"/>
        <v>0</v>
      </c>
      <c r="G461" s="74">
        <f t="shared" si="56"/>
        <v>0</v>
      </c>
      <c r="H461" s="74">
        <f t="shared" si="56"/>
        <v>62451</v>
      </c>
      <c r="I461" s="19"/>
      <c r="J461" s="19"/>
      <c r="O461" s="138"/>
    </row>
    <row r="462" spans="1:15" s="3" customFormat="1" x14ac:dyDescent="0.2">
      <c r="A462" s="48"/>
      <c r="B462" s="48"/>
      <c r="C462" s="13" t="s">
        <v>740</v>
      </c>
      <c r="D462" s="14">
        <f>SUM(D461,D456,D453,D449,D447)</f>
        <v>0</v>
      </c>
      <c r="E462" s="14">
        <f t="shared" ref="E462:H462" si="57">SUM(E461,E456,E453,E449,E447)</f>
        <v>0</v>
      </c>
      <c r="F462" s="14">
        <f t="shared" si="57"/>
        <v>0</v>
      </c>
      <c r="G462" s="14">
        <f t="shared" si="57"/>
        <v>0</v>
      </c>
      <c r="H462" s="14">
        <f t="shared" si="57"/>
        <v>70270</v>
      </c>
      <c r="I462" s="6"/>
      <c r="O462" s="26"/>
    </row>
    <row r="463" spans="1:15" s="3" customFormat="1" x14ac:dyDescent="0.2">
      <c r="A463" s="45"/>
      <c r="B463" s="45"/>
      <c r="D463" s="6"/>
      <c r="E463" s="6"/>
      <c r="F463" s="6"/>
      <c r="G463" s="6"/>
      <c r="H463" s="6"/>
      <c r="I463" s="6"/>
      <c r="O463" s="26"/>
    </row>
    <row r="464" spans="1:15" s="3" customFormat="1" x14ac:dyDescent="0.2">
      <c r="A464" s="45"/>
      <c r="B464" s="45"/>
      <c r="D464" s="6"/>
      <c r="E464" s="6"/>
      <c r="F464" s="6"/>
      <c r="G464" s="6"/>
      <c r="H464" s="6"/>
      <c r="I464" s="6"/>
      <c r="O464" s="26"/>
    </row>
    <row r="465" spans="1:257" s="3" customFormat="1" x14ac:dyDescent="0.2">
      <c r="A465" s="44" t="s">
        <v>658</v>
      </c>
      <c r="B465" s="45"/>
      <c r="D465" s="6"/>
      <c r="E465" s="6"/>
      <c r="F465" s="6"/>
      <c r="G465" s="6"/>
      <c r="H465" s="6"/>
      <c r="I465" s="6"/>
      <c r="O465" s="26"/>
    </row>
    <row r="466" spans="1:257" ht="12.45" customHeight="1" x14ac:dyDescent="0.2">
      <c r="A466" s="44" t="s">
        <v>248</v>
      </c>
      <c r="B466" s="44"/>
      <c r="C466" s="44"/>
      <c r="D466" s="44"/>
      <c r="E466" s="44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4"/>
      <c r="S466" s="44"/>
      <c r="T466" s="44"/>
      <c r="U466" s="44"/>
      <c r="V466" s="44"/>
      <c r="W466" s="44"/>
      <c r="X466" s="44"/>
      <c r="Y466" s="44"/>
      <c r="Z466" s="44"/>
      <c r="AA466" s="44"/>
      <c r="AB466" s="44"/>
      <c r="AC466" s="44"/>
      <c r="AD466" s="44"/>
      <c r="AE466" s="44"/>
      <c r="AF466" s="44"/>
      <c r="AG466" s="44"/>
      <c r="AH466" s="44"/>
      <c r="AI466" s="44"/>
      <c r="AJ466" s="44"/>
      <c r="AK466" s="44"/>
      <c r="AL466" s="44"/>
      <c r="AM466" s="44"/>
      <c r="AN466" s="44"/>
      <c r="AO466" s="44"/>
      <c r="AP466" s="44"/>
      <c r="AQ466" s="44"/>
      <c r="AR466" s="44"/>
      <c r="AS466" s="44"/>
      <c r="AT466" s="44"/>
      <c r="AU466" s="44"/>
      <c r="AV466" s="44"/>
      <c r="AW466" s="44"/>
      <c r="AX466" s="44"/>
      <c r="AY466" s="44"/>
      <c r="AZ466" s="44"/>
      <c r="BA466" s="44"/>
      <c r="BB466" s="44"/>
      <c r="BC466" s="44"/>
      <c r="BD466" s="44"/>
      <c r="BE466" s="44"/>
      <c r="BF466" s="44"/>
      <c r="BG466" s="44"/>
      <c r="BH466" s="44"/>
      <c r="BI466" s="44"/>
      <c r="BJ466" s="44"/>
      <c r="BK466" s="44"/>
      <c r="BL466" s="44"/>
      <c r="BM466" s="44"/>
      <c r="BN466" s="44"/>
      <c r="BO466" s="44"/>
      <c r="BP466" s="44"/>
      <c r="BQ466" s="44"/>
      <c r="BR466" s="44"/>
      <c r="BS466" s="44"/>
      <c r="BT466" s="44"/>
      <c r="BU466" s="44"/>
      <c r="BV466" s="44"/>
      <c r="BW466" s="44"/>
      <c r="BX466" s="44"/>
      <c r="BY466" s="44"/>
      <c r="BZ466" s="44"/>
      <c r="CA466" s="44"/>
      <c r="CB466" s="44"/>
      <c r="CC466" s="44"/>
      <c r="CD466" s="44"/>
      <c r="CE466" s="44"/>
      <c r="CF466" s="44"/>
      <c r="CG466" s="44"/>
      <c r="CH466" s="44"/>
      <c r="CI466" s="44"/>
      <c r="CJ466" s="44"/>
      <c r="CK466" s="44"/>
      <c r="CL466" s="44"/>
      <c r="CM466" s="44"/>
      <c r="CN466" s="44"/>
      <c r="CO466" s="44"/>
      <c r="CP466" s="44"/>
      <c r="CQ466" s="44"/>
      <c r="CR466" s="44"/>
      <c r="CS466" s="44"/>
      <c r="CT466" s="44"/>
      <c r="CU466" s="44"/>
      <c r="CV466" s="44"/>
      <c r="CW466" s="44"/>
      <c r="CX466" s="44"/>
      <c r="CY466" s="44"/>
      <c r="CZ466" s="44"/>
      <c r="DA466" s="44"/>
      <c r="DB466" s="44"/>
      <c r="DC466" s="44"/>
      <c r="DD466" s="44"/>
      <c r="DE466" s="44"/>
      <c r="DF466" s="44"/>
      <c r="DG466" s="44"/>
      <c r="DH466" s="44"/>
      <c r="DI466" s="44"/>
      <c r="DJ466" s="44"/>
      <c r="DK466" s="44"/>
      <c r="DL466" s="44"/>
      <c r="DM466" s="44"/>
      <c r="DN466" s="44"/>
      <c r="DO466" s="44"/>
      <c r="DP466" s="44"/>
      <c r="DQ466" s="44"/>
      <c r="DR466" s="44"/>
      <c r="DS466" s="44"/>
      <c r="DT466" s="44"/>
      <c r="DU466" s="44"/>
      <c r="DV466" s="44"/>
      <c r="DW466" s="44"/>
      <c r="DX466" s="44"/>
      <c r="DY466" s="44"/>
      <c r="DZ466" s="44"/>
      <c r="EA466" s="44"/>
      <c r="EB466" s="44"/>
      <c r="EC466" s="44"/>
      <c r="ED466" s="44"/>
      <c r="EE466" s="44"/>
      <c r="EF466" s="44"/>
      <c r="EG466" s="44"/>
      <c r="EH466" s="44"/>
      <c r="EI466" s="44"/>
      <c r="EJ466" s="44"/>
      <c r="EK466" s="44"/>
      <c r="EL466" s="44"/>
      <c r="EM466" s="44"/>
      <c r="EN466" s="44"/>
      <c r="EO466" s="44"/>
      <c r="EP466" s="44"/>
      <c r="EQ466" s="44"/>
      <c r="ER466" s="44"/>
      <c r="ES466" s="44"/>
      <c r="ET466" s="44"/>
      <c r="EU466" s="44"/>
      <c r="EV466" s="44"/>
      <c r="EW466" s="44"/>
      <c r="EX466" s="44"/>
      <c r="EY466" s="44"/>
      <c r="EZ466" s="44"/>
      <c r="FA466" s="44"/>
      <c r="FB466" s="44"/>
      <c r="FC466" s="44"/>
      <c r="FD466" s="44"/>
      <c r="FE466" s="44"/>
      <c r="FF466" s="44"/>
      <c r="FG466" s="44"/>
      <c r="FH466" s="44"/>
      <c r="FI466" s="44"/>
      <c r="FJ466" s="44"/>
      <c r="FK466" s="44"/>
      <c r="FL466" s="44"/>
      <c r="FM466" s="44"/>
      <c r="FN466" s="44"/>
      <c r="FO466" s="44"/>
      <c r="FP466" s="44"/>
      <c r="FQ466" s="44"/>
      <c r="FR466" s="44"/>
      <c r="FS466" s="44"/>
      <c r="FT466" s="44"/>
      <c r="FU466" s="44"/>
      <c r="FV466" s="44"/>
      <c r="FW466" s="44"/>
      <c r="FX466" s="44"/>
      <c r="FY466" s="44"/>
      <c r="FZ466" s="44"/>
      <c r="GA466" s="44"/>
      <c r="GB466" s="44"/>
      <c r="GC466" s="44"/>
      <c r="GD466" s="44"/>
      <c r="GE466" s="44"/>
      <c r="GF466" s="44"/>
      <c r="GG466" s="44"/>
      <c r="GH466" s="44"/>
      <c r="GI466" s="44"/>
      <c r="GJ466" s="44"/>
      <c r="GK466" s="44"/>
      <c r="GL466" s="44"/>
      <c r="GM466" s="44"/>
      <c r="GN466" s="44"/>
      <c r="GO466" s="44"/>
      <c r="GP466" s="44"/>
      <c r="GQ466" s="44"/>
      <c r="GR466" s="44"/>
      <c r="GS466" s="44"/>
      <c r="GT466" s="44"/>
      <c r="GU466" s="44"/>
      <c r="GV466" s="44"/>
      <c r="GW466" s="44"/>
      <c r="GX466" s="44"/>
      <c r="GY466" s="44"/>
      <c r="GZ466" s="44"/>
      <c r="HA466" s="44"/>
      <c r="HB466" s="44"/>
      <c r="HC466" s="44"/>
      <c r="HD466" s="44"/>
      <c r="HE466" s="44"/>
      <c r="HF466" s="44"/>
      <c r="HG466" s="44"/>
      <c r="HH466" s="44"/>
      <c r="HI466" s="44"/>
      <c r="HJ466" s="44"/>
      <c r="HK466" s="44"/>
      <c r="HL466" s="44"/>
      <c r="HM466" s="44"/>
      <c r="HN466" s="44"/>
      <c r="HO466" s="44"/>
      <c r="HP466" s="44"/>
      <c r="HQ466" s="44"/>
      <c r="HR466" s="44"/>
      <c r="HS466" s="44"/>
      <c r="HT466" s="44"/>
      <c r="HU466" s="44"/>
      <c r="HV466" s="44"/>
      <c r="HW466" s="44"/>
      <c r="HX466" s="44"/>
      <c r="HY466" s="44"/>
      <c r="HZ466" s="44"/>
      <c r="IA466" s="44"/>
      <c r="IB466" s="44"/>
      <c r="IC466" s="44"/>
      <c r="ID466" s="44"/>
      <c r="IE466" s="44"/>
      <c r="IF466" s="44"/>
      <c r="IG466" s="44"/>
      <c r="IH466" s="44"/>
      <c r="II466" s="44"/>
      <c r="IJ466" s="44"/>
      <c r="IK466" s="44"/>
      <c r="IL466" s="44"/>
      <c r="IM466" s="44"/>
      <c r="IN466" s="44"/>
      <c r="IO466" s="44"/>
      <c r="IP466" s="44"/>
      <c r="IQ466" s="44"/>
      <c r="IR466" s="44"/>
      <c r="IS466" s="44"/>
      <c r="IT466" s="44"/>
      <c r="IU466" s="44"/>
      <c r="IV466" s="44"/>
      <c r="IW466" s="44"/>
    </row>
    <row r="467" spans="1:257" s="3" customFormat="1" x14ac:dyDescent="0.2">
      <c r="A467" s="45" t="s">
        <v>51</v>
      </c>
      <c r="B467" s="45"/>
      <c r="D467" s="6"/>
      <c r="E467" s="6"/>
      <c r="F467" s="6"/>
      <c r="G467" s="6"/>
      <c r="H467" s="6"/>
      <c r="I467" s="6"/>
      <c r="O467" s="26"/>
    </row>
    <row r="468" spans="1:257" x14ac:dyDescent="0.2">
      <c r="A468" s="47" t="s">
        <v>357</v>
      </c>
      <c r="B468" s="47"/>
      <c r="C468" s="8" t="s">
        <v>626</v>
      </c>
      <c r="D468" s="9">
        <v>0</v>
      </c>
      <c r="E468" s="9"/>
      <c r="F468" s="9">
        <f t="shared" ref="F468" si="58">SUM(D468:E468)</f>
        <v>0</v>
      </c>
      <c r="G468" s="9">
        <v>1000</v>
      </c>
      <c r="H468" s="9">
        <v>0</v>
      </c>
      <c r="I468" s="12" t="s">
        <v>347</v>
      </c>
      <c r="J468" s="12"/>
      <c r="O468" s="26"/>
    </row>
    <row r="469" spans="1:257" s="3" customFormat="1" x14ac:dyDescent="0.2">
      <c r="A469" s="48"/>
      <c r="B469" s="48"/>
      <c r="C469" s="13" t="s">
        <v>52</v>
      </c>
      <c r="D469" s="14">
        <f>SUM(D468:D468)</f>
        <v>0</v>
      </c>
      <c r="E469" s="14">
        <f>SUM(E468:E468)</f>
        <v>0</v>
      </c>
      <c r="F469" s="14">
        <f>SUM(F468:F468)</f>
        <v>0</v>
      </c>
      <c r="G469" s="14">
        <f>SUM(G468:G468)</f>
        <v>1000</v>
      </c>
      <c r="H469" s="14">
        <f>SUM(H468:H468)</f>
        <v>0</v>
      </c>
      <c r="I469" s="6"/>
      <c r="O469" s="26"/>
    </row>
    <row r="470" spans="1:257" s="3" customFormat="1" x14ac:dyDescent="0.2">
      <c r="A470" s="45"/>
      <c r="B470" s="45"/>
      <c r="D470" s="6"/>
      <c r="E470" s="6"/>
      <c r="F470" s="6"/>
      <c r="G470" s="6"/>
      <c r="H470" s="6"/>
      <c r="I470" s="6"/>
      <c r="O470" s="26"/>
    </row>
    <row r="471" spans="1:257" s="3" customFormat="1" x14ac:dyDescent="0.2">
      <c r="A471" s="45"/>
      <c r="B471" s="45"/>
      <c r="D471" s="6"/>
      <c r="E471" s="6"/>
      <c r="F471" s="6"/>
      <c r="G471" s="6"/>
      <c r="H471" s="6"/>
      <c r="I471" s="6"/>
      <c r="O471" s="26"/>
    </row>
    <row r="472" spans="1:257" s="3" customFormat="1" x14ac:dyDescent="0.2">
      <c r="A472" s="45"/>
      <c r="B472" s="45"/>
      <c r="D472" s="6"/>
      <c r="E472" s="6"/>
      <c r="F472" s="6"/>
      <c r="G472" s="6"/>
      <c r="H472" s="6"/>
      <c r="I472" s="6"/>
      <c r="O472" s="26"/>
    </row>
    <row r="473" spans="1:257" s="3" customFormat="1" x14ac:dyDescent="0.2">
      <c r="A473" s="45"/>
      <c r="B473" s="45"/>
      <c r="D473" s="6"/>
      <c r="E473" s="6"/>
      <c r="F473" s="6"/>
      <c r="G473" s="6"/>
      <c r="H473" s="6"/>
      <c r="I473" s="6"/>
      <c r="O473" s="26"/>
    </row>
    <row r="474" spans="1:257" s="3" customFormat="1" x14ac:dyDescent="0.2">
      <c r="A474" s="45"/>
      <c r="B474" s="45"/>
      <c r="D474" s="6"/>
      <c r="E474" s="6"/>
      <c r="F474" s="6"/>
      <c r="G474" s="6"/>
      <c r="H474" s="6"/>
      <c r="I474" s="6"/>
      <c r="O474" s="26"/>
    </row>
    <row r="475" spans="1:257" s="3" customFormat="1" x14ac:dyDescent="0.2">
      <c r="A475" s="45"/>
      <c r="B475" s="45"/>
      <c r="D475" s="6"/>
      <c r="E475" s="6"/>
      <c r="F475" s="6"/>
      <c r="G475" s="6"/>
      <c r="H475" s="6"/>
      <c r="I475" s="6"/>
      <c r="O475" s="26"/>
    </row>
    <row r="476" spans="1:257" s="3" customFormat="1" x14ac:dyDescent="0.2">
      <c r="A476" s="45"/>
      <c r="B476" s="45"/>
      <c r="D476" s="6"/>
      <c r="E476" s="6"/>
      <c r="F476" s="6"/>
      <c r="G476" s="6"/>
      <c r="H476" s="6"/>
      <c r="I476" s="6"/>
      <c r="O476" s="26"/>
    </row>
    <row r="477" spans="1:257" s="3" customFormat="1" x14ac:dyDescent="0.2">
      <c r="A477" s="45"/>
      <c r="B477" s="45"/>
      <c r="D477" s="6"/>
      <c r="E477" s="6"/>
      <c r="F477" s="6"/>
      <c r="G477" s="6"/>
      <c r="H477" s="6"/>
      <c r="I477" s="6"/>
      <c r="O477" s="26"/>
    </row>
    <row r="478" spans="1:257" s="3" customFormat="1" x14ac:dyDescent="0.2">
      <c r="A478" s="45"/>
      <c r="B478" s="45"/>
      <c r="D478" s="6"/>
      <c r="E478" s="6"/>
      <c r="F478" s="6"/>
      <c r="G478" s="6"/>
      <c r="H478" s="6"/>
      <c r="I478" s="6"/>
      <c r="O478" s="26"/>
    </row>
    <row r="479" spans="1:257" s="3" customFormat="1" x14ac:dyDescent="0.2">
      <c r="A479" s="45"/>
      <c r="B479" s="45"/>
      <c r="D479" s="6"/>
      <c r="E479" s="6"/>
      <c r="F479" s="6"/>
      <c r="G479" s="6"/>
      <c r="H479" s="6"/>
      <c r="I479" s="6"/>
      <c r="O479" s="26"/>
    </row>
    <row r="480" spans="1:257" s="3" customFormat="1" x14ac:dyDescent="0.2">
      <c r="A480" s="45"/>
      <c r="B480" s="45"/>
      <c r="D480" s="6"/>
      <c r="E480" s="6"/>
      <c r="F480" s="6"/>
      <c r="G480" s="6"/>
      <c r="H480" s="6"/>
      <c r="I480" s="6"/>
      <c r="O480" s="26"/>
    </row>
    <row r="481" spans="1:257" s="3" customFormat="1" x14ac:dyDescent="0.2">
      <c r="A481" s="45"/>
      <c r="B481" s="45"/>
      <c r="D481" s="6"/>
      <c r="E481" s="6"/>
      <c r="F481" s="6"/>
      <c r="G481" s="6"/>
      <c r="H481" s="6"/>
      <c r="I481" s="6"/>
      <c r="O481" s="26"/>
    </row>
    <row r="482" spans="1:257" s="3" customFormat="1" x14ac:dyDescent="0.2">
      <c r="A482" s="45"/>
      <c r="B482" s="45"/>
      <c r="D482" s="6"/>
      <c r="E482" s="6"/>
      <c r="F482" s="6"/>
      <c r="G482" s="6"/>
      <c r="H482" s="6"/>
      <c r="I482" s="6"/>
      <c r="O482" s="26"/>
    </row>
    <row r="483" spans="1:257" s="3" customFormat="1" x14ac:dyDescent="0.2">
      <c r="A483" s="45"/>
      <c r="B483" s="45"/>
      <c r="D483" s="6"/>
      <c r="E483" s="6"/>
      <c r="F483" s="6"/>
      <c r="G483" s="6"/>
      <c r="H483" s="6"/>
      <c r="I483" s="6"/>
      <c r="O483" s="26"/>
    </row>
    <row r="484" spans="1:257" s="3" customFormat="1" x14ac:dyDescent="0.2">
      <c r="A484" s="45"/>
      <c r="B484" s="45"/>
      <c r="D484" s="6"/>
      <c r="E484" s="6"/>
      <c r="F484" s="6"/>
      <c r="G484" s="6"/>
      <c r="H484" s="6"/>
      <c r="I484" s="6"/>
      <c r="O484" s="26"/>
    </row>
    <row r="485" spans="1:257" s="3" customFormat="1" x14ac:dyDescent="0.2">
      <c r="A485" s="45"/>
      <c r="B485" s="45"/>
      <c r="D485" s="6"/>
      <c r="E485" s="6"/>
      <c r="F485" s="6"/>
      <c r="G485" s="6"/>
      <c r="H485" s="6"/>
      <c r="I485" s="6"/>
      <c r="O485" s="26"/>
    </row>
    <row r="486" spans="1:257" s="1" customFormat="1" ht="30.75" customHeight="1" x14ac:dyDescent="0.2">
      <c r="A486" s="44"/>
      <c r="B486" s="44"/>
      <c r="D486" s="31" t="s">
        <v>576</v>
      </c>
      <c r="E486" s="31" t="s">
        <v>577</v>
      </c>
      <c r="F486" s="31" t="s">
        <v>578</v>
      </c>
      <c r="G486" s="31" t="s">
        <v>579</v>
      </c>
      <c r="H486" s="31" t="s">
        <v>698</v>
      </c>
      <c r="I486" s="90"/>
      <c r="K486" s="3"/>
      <c r="L486" s="3"/>
      <c r="M486" s="3"/>
      <c r="N486" s="2"/>
    </row>
    <row r="487" spans="1:257" s="3" customFormat="1" x14ac:dyDescent="0.2">
      <c r="A487" s="45" t="s">
        <v>682</v>
      </c>
      <c r="B487" s="45"/>
      <c r="D487" s="6"/>
      <c r="E487" s="6"/>
      <c r="F487" s="6"/>
      <c r="G487" s="6"/>
      <c r="H487" s="6"/>
      <c r="I487" s="6"/>
      <c r="O487" s="26"/>
    </row>
    <row r="488" spans="1:257" ht="12.45" customHeight="1" x14ac:dyDescent="0.2">
      <c r="A488" s="44" t="s">
        <v>248</v>
      </c>
      <c r="B488" s="44"/>
      <c r="C488" s="44"/>
      <c r="D488" s="44"/>
      <c r="E488" s="44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4"/>
      <c r="S488" s="44"/>
      <c r="T488" s="44"/>
      <c r="U488" s="44"/>
      <c r="V488" s="44"/>
      <c r="W488" s="44"/>
      <c r="X488" s="44"/>
      <c r="Y488" s="44"/>
      <c r="Z488" s="44"/>
      <c r="AA488" s="44"/>
      <c r="AB488" s="44"/>
      <c r="AC488" s="44"/>
      <c r="AD488" s="44"/>
      <c r="AE488" s="44"/>
      <c r="AF488" s="44"/>
      <c r="AG488" s="44"/>
      <c r="AH488" s="44"/>
      <c r="AI488" s="44"/>
      <c r="AJ488" s="44"/>
      <c r="AK488" s="44"/>
      <c r="AL488" s="44"/>
      <c r="AM488" s="44"/>
      <c r="AN488" s="44"/>
      <c r="AO488" s="44"/>
      <c r="AP488" s="44"/>
      <c r="AQ488" s="44"/>
      <c r="AR488" s="44"/>
      <c r="AS488" s="44"/>
      <c r="AT488" s="44"/>
      <c r="AU488" s="44"/>
      <c r="AV488" s="44"/>
      <c r="AW488" s="44"/>
      <c r="AX488" s="44"/>
      <c r="AY488" s="44"/>
      <c r="AZ488" s="44"/>
      <c r="BA488" s="44"/>
      <c r="BB488" s="44"/>
      <c r="BC488" s="44"/>
      <c r="BD488" s="44"/>
      <c r="BE488" s="44"/>
      <c r="BF488" s="44"/>
      <c r="BG488" s="44"/>
      <c r="BH488" s="44"/>
      <c r="BI488" s="44"/>
      <c r="BJ488" s="44"/>
      <c r="BK488" s="44"/>
      <c r="BL488" s="44"/>
      <c r="BM488" s="44"/>
      <c r="BN488" s="44"/>
      <c r="BO488" s="44"/>
      <c r="BP488" s="44"/>
      <c r="BQ488" s="44"/>
      <c r="BR488" s="44"/>
      <c r="BS488" s="44"/>
      <c r="BT488" s="44"/>
      <c r="BU488" s="44"/>
      <c r="BV488" s="44"/>
      <c r="BW488" s="44"/>
      <c r="BX488" s="44"/>
      <c r="BY488" s="44"/>
      <c r="BZ488" s="44"/>
      <c r="CA488" s="44"/>
      <c r="CB488" s="44"/>
      <c r="CC488" s="44"/>
      <c r="CD488" s="44"/>
      <c r="CE488" s="44"/>
      <c r="CF488" s="44"/>
      <c r="CG488" s="44"/>
      <c r="CH488" s="44"/>
      <c r="CI488" s="44"/>
      <c r="CJ488" s="44"/>
      <c r="CK488" s="44"/>
      <c r="CL488" s="44"/>
      <c r="CM488" s="44"/>
      <c r="CN488" s="44"/>
      <c r="CO488" s="44"/>
      <c r="CP488" s="44"/>
      <c r="CQ488" s="44"/>
      <c r="CR488" s="44"/>
      <c r="CS488" s="44"/>
      <c r="CT488" s="44"/>
      <c r="CU488" s="44"/>
      <c r="CV488" s="44"/>
      <c r="CW488" s="44"/>
      <c r="CX488" s="44"/>
      <c r="CY488" s="44"/>
      <c r="CZ488" s="44"/>
      <c r="DA488" s="44"/>
      <c r="DB488" s="44"/>
      <c r="DC488" s="44"/>
      <c r="DD488" s="44"/>
      <c r="DE488" s="44"/>
      <c r="DF488" s="44"/>
      <c r="DG488" s="44"/>
      <c r="DH488" s="44"/>
      <c r="DI488" s="44"/>
      <c r="DJ488" s="44"/>
      <c r="DK488" s="44"/>
      <c r="DL488" s="44"/>
      <c r="DM488" s="44"/>
      <c r="DN488" s="44"/>
      <c r="DO488" s="44"/>
      <c r="DP488" s="44"/>
      <c r="DQ488" s="44"/>
      <c r="DR488" s="44"/>
      <c r="DS488" s="44"/>
      <c r="DT488" s="44"/>
      <c r="DU488" s="44"/>
      <c r="DV488" s="44"/>
      <c r="DW488" s="44"/>
      <c r="DX488" s="44"/>
      <c r="DY488" s="44"/>
      <c r="DZ488" s="44"/>
      <c r="EA488" s="44"/>
      <c r="EB488" s="44"/>
      <c r="EC488" s="44"/>
      <c r="ED488" s="44"/>
      <c r="EE488" s="44"/>
      <c r="EF488" s="44"/>
      <c r="EG488" s="44"/>
      <c r="EH488" s="44"/>
      <c r="EI488" s="44"/>
      <c r="EJ488" s="44"/>
      <c r="EK488" s="44"/>
      <c r="EL488" s="44"/>
      <c r="EM488" s="44"/>
      <c r="EN488" s="44"/>
      <c r="EO488" s="44"/>
      <c r="EP488" s="44"/>
      <c r="EQ488" s="44"/>
      <c r="ER488" s="44"/>
      <c r="ES488" s="44"/>
      <c r="ET488" s="44"/>
      <c r="EU488" s="44"/>
      <c r="EV488" s="44"/>
      <c r="EW488" s="44"/>
      <c r="EX488" s="44"/>
      <c r="EY488" s="44"/>
      <c r="EZ488" s="44"/>
      <c r="FA488" s="44"/>
      <c r="FB488" s="44"/>
      <c r="FC488" s="44"/>
      <c r="FD488" s="44"/>
      <c r="FE488" s="44"/>
      <c r="FF488" s="44"/>
      <c r="FG488" s="44"/>
      <c r="FH488" s="44"/>
      <c r="FI488" s="44"/>
      <c r="FJ488" s="44"/>
      <c r="FK488" s="44"/>
      <c r="FL488" s="44"/>
      <c r="FM488" s="44"/>
      <c r="FN488" s="44"/>
      <c r="FO488" s="44"/>
      <c r="FP488" s="44"/>
      <c r="FQ488" s="44"/>
      <c r="FR488" s="44"/>
      <c r="FS488" s="44"/>
      <c r="FT488" s="44"/>
      <c r="FU488" s="44"/>
      <c r="FV488" s="44"/>
      <c r="FW488" s="44"/>
      <c r="FX488" s="44"/>
      <c r="FY488" s="44"/>
      <c r="FZ488" s="44"/>
      <c r="GA488" s="44"/>
      <c r="GB488" s="44"/>
      <c r="GC488" s="44"/>
      <c r="GD488" s="44"/>
      <c r="GE488" s="44"/>
      <c r="GF488" s="44"/>
      <c r="GG488" s="44"/>
      <c r="GH488" s="44"/>
      <c r="GI488" s="44"/>
      <c r="GJ488" s="44"/>
      <c r="GK488" s="44"/>
      <c r="GL488" s="44"/>
      <c r="GM488" s="44"/>
      <c r="GN488" s="44"/>
      <c r="GO488" s="44"/>
      <c r="GP488" s="44"/>
      <c r="GQ488" s="44"/>
      <c r="GR488" s="44"/>
      <c r="GS488" s="44"/>
      <c r="GT488" s="44"/>
      <c r="GU488" s="44"/>
      <c r="GV488" s="44"/>
      <c r="GW488" s="44"/>
      <c r="GX488" s="44"/>
      <c r="GY488" s="44"/>
      <c r="GZ488" s="44"/>
      <c r="HA488" s="44"/>
      <c r="HB488" s="44"/>
      <c r="HC488" s="44"/>
      <c r="HD488" s="44"/>
      <c r="HE488" s="44"/>
      <c r="HF488" s="44"/>
      <c r="HG488" s="44"/>
      <c r="HH488" s="44"/>
      <c r="HI488" s="44"/>
      <c r="HJ488" s="44"/>
      <c r="HK488" s="44"/>
      <c r="HL488" s="44"/>
      <c r="HM488" s="44"/>
      <c r="HN488" s="44"/>
      <c r="HO488" s="44"/>
      <c r="HP488" s="44"/>
      <c r="HQ488" s="44"/>
      <c r="HR488" s="44"/>
      <c r="HS488" s="44"/>
      <c r="HT488" s="44"/>
      <c r="HU488" s="44"/>
      <c r="HV488" s="44"/>
      <c r="HW488" s="44"/>
      <c r="HX488" s="44"/>
      <c r="HY488" s="44"/>
      <c r="HZ488" s="44"/>
      <c r="IA488" s="44"/>
      <c r="IB488" s="44"/>
      <c r="IC488" s="44"/>
      <c r="ID488" s="44"/>
      <c r="IE488" s="44"/>
      <c r="IF488" s="44"/>
      <c r="IG488" s="44"/>
      <c r="IH488" s="44"/>
      <c r="II488" s="44"/>
      <c r="IJ488" s="44"/>
      <c r="IK488" s="44"/>
      <c r="IL488" s="44"/>
      <c r="IM488" s="44"/>
      <c r="IN488" s="44"/>
      <c r="IO488" s="44"/>
      <c r="IP488" s="44"/>
      <c r="IQ488" s="44"/>
      <c r="IR488" s="44"/>
      <c r="IS488" s="44"/>
      <c r="IT488" s="44"/>
      <c r="IU488" s="44"/>
      <c r="IV488" s="44"/>
      <c r="IW488" s="44"/>
    </row>
    <row r="489" spans="1:257" s="3" customFormat="1" x14ac:dyDescent="0.2">
      <c r="A489" s="45" t="s">
        <v>53</v>
      </c>
      <c r="B489" s="45"/>
      <c r="D489" s="6"/>
      <c r="E489" s="6"/>
      <c r="F489" s="6"/>
      <c r="G489" s="6"/>
      <c r="H489" s="6"/>
      <c r="I489" s="6"/>
      <c r="O489" s="26"/>
    </row>
    <row r="490" spans="1:257" x14ac:dyDescent="0.2">
      <c r="A490" s="47" t="s">
        <v>240</v>
      </c>
      <c r="B490" s="47"/>
      <c r="C490" s="8" t="s">
        <v>683</v>
      </c>
      <c r="D490" s="9">
        <v>0</v>
      </c>
      <c r="E490" s="9"/>
      <c r="F490" s="9">
        <f t="shared" ref="F490:F495" si="59">SUM(D490:E490)</f>
        <v>0</v>
      </c>
      <c r="G490" s="9">
        <v>150</v>
      </c>
      <c r="H490" s="9">
        <v>0</v>
      </c>
      <c r="I490" s="12" t="s">
        <v>347</v>
      </c>
      <c r="J490" s="12"/>
      <c r="O490" s="26"/>
    </row>
    <row r="491" spans="1:257" x14ac:dyDescent="0.2">
      <c r="A491" s="47" t="s">
        <v>240</v>
      </c>
      <c r="B491" s="47"/>
      <c r="C491" s="8" t="s">
        <v>684</v>
      </c>
      <c r="D491" s="9">
        <v>0</v>
      </c>
      <c r="E491" s="9"/>
      <c r="F491" s="9">
        <f t="shared" si="59"/>
        <v>0</v>
      </c>
      <c r="G491" s="9">
        <v>50</v>
      </c>
      <c r="H491" s="9">
        <v>0</v>
      </c>
      <c r="I491" s="12" t="s">
        <v>347</v>
      </c>
      <c r="J491" s="12"/>
      <c r="O491" s="26"/>
    </row>
    <row r="492" spans="1:257" x14ac:dyDescent="0.2">
      <c r="A492" s="47" t="s">
        <v>350</v>
      </c>
      <c r="B492" s="47"/>
      <c r="C492" s="8" t="s">
        <v>90</v>
      </c>
      <c r="D492" s="9">
        <v>0</v>
      </c>
      <c r="E492" s="9"/>
      <c r="F492" s="9">
        <f t="shared" si="59"/>
        <v>0</v>
      </c>
      <c r="G492" s="9">
        <v>41</v>
      </c>
      <c r="H492" s="9">
        <v>0</v>
      </c>
      <c r="I492" s="12" t="s">
        <v>347</v>
      </c>
      <c r="J492" s="12"/>
      <c r="O492" s="26"/>
    </row>
    <row r="493" spans="1:257" x14ac:dyDescent="0.2">
      <c r="A493" s="47" t="s">
        <v>685</v>
      </c>
      <c r="B493" s="47"/>
      <c r="C493" s="8" t="s">
        <v>686</v>
      </c>
      <c r="D493" s="9">
        <v>0</v>
      </c>
      <c r="E493" s="9"/>
      <c r="F493" s="9">
        <f t="shared" si="59"/>
        <v>0</v>
      </c>
      <c r="G493" s="9">
        <v>475</v>
      </c>
      <c r="H493" s="9">
        <v>0</v>
      </c>
      <c r="I493" s="12" t="s">
        <v>347</v>
      </c>
      <c r="O493" s="26"/>
    </row>
    <row r="494" spans="1:257" x14ac:dyDescent="0.2">
      <c r="A494" s="47" t="s">
        <v>685</v>
      </c>
      <c r="B494" s="47"/>
      <c r="C494" s="8" t="s">
        <v>687</v>
      </c>
      <c r="D494" s="9">
        <v>0</v>
      </c>
      <c r="E494" s="9"/>
      <c r="F494" s="9">
        <f t="shared" si="59"/>
        <v>0</v>
      </c>
      <c r="G494" s="9">
        <v>118</v>
      </c>
      <c r="H494" s="9">
        <v>0</v>
      </c>
      <c r="O494" s="26"/>
    </row>
    <row r="495" spans="1:257" x14ac:dyDescent="0.2">
      <c r="A495" s="47" t="s">
        <v>352</v>
      </c>
      <c r="B495" s="47"/>
      <c r="C495" s="8" t="s">
        <v>519</v>
      </c>
      <c r="D495" s="9">
        <v>0</v>
      </c>
      <c r="E495" s="9"/>
      <c r="F495" s="9">
        <f t="shared" si="59"/>
        <v>0</v>
      </c>
      <c r="G495" s="9">
        <v>32</v>
      </c>
      <c r="H495" s="9">
        <v>0</v>
      </c>
      <c r="I495" s="12" t="s">
        <v>347</v>
      </c>
      <c r="O495" s="26"/>
    </row>
    <row r="496" spans="1:257" s="3" customFormat="1" x14ac:dyDescent="0.2">
      <c r="A496" s="48"/>
      <c r="B496" s="48"/>
      <c r="C496" s="13" t="s">
        <v>54</v>
      </c>
      <c r="D496" s="14">
        <f>SUM(D490:D495)</f>
        <v>0</v>
      </c>
      <c r="E496" s="14">
        <f>SUM(E490:E495)</f>
        <v>0</v>
      </c>
      <c r="F496" s="14">
        <f>SUM(F490:F495)</f>
        <v>0</v>
      </c>
      <c r="G496" s="14">
        <f>SUM(G490:G495)</f>
        <v>866</v>
      </c>
      <c r="H496" s="14">
        <f>SUM(H490:H495)</f>
        <v>0</v>
      </c>
      <c r="I496" s="6"/>
      <c r="O496" s="26"/>
    </row>
    <row r="497" spans="1:15" s="3" customFormat="1" x14ac:dyDescent="0.2">
      <c r="A497" s="45"/>
      <c r="B497" s="45"/>
      <c r="D497" s="6"/>
      <c r="E497" s="6"/>
      <c r="F497" s="6"/>
      <c r="G497" s="6"/>
      <c r="H497" s="6"/>
      <c r="I497" s="6"/>
      <c r="O497" s="26"/>
    </row>
    <row r="498" spans="1:15" s="3" customFormat="1" x14ac:dyDescent="0.2">
      <c r="A498" s="45"/>
      <c r="B498" s="45"/>
      <c r="D498" s="6"/>
      <c r="E498" s="6"/>
      <c r="F498" s="6"/>
      <c r="G498" s="6"/>
      <c r="H498" s="6"/>
      <c r="I498" s="6"/>
      <c r="O498" s="26"/>
    </row>
    <row r="499" spans="1:15" s="1" customFormat="1" x14ac:dyDescent="0.2">
      <c r="A499" s="44" t="s">
        <v>314</v>
      </c>
      <c r="B499" s="44"/>
      <c r="D499" s="5"/>
      <c r="E499" s="5"/>
      <c r="F499" s="5"/>
      <c r="G499" s="5"/>
      <c r="H499" s="5"/>
      <c r="I499" s="5"/>
      <c r="L499" s="2"/>
      <c r="O499" s="26"/>
    </row>
    <row r="500" spans="1:15" s="1" customFormat="1" x14ac:dyDescent="0.2">
      <c r="A500" s="44" t="s">
        <v>248</v>
      </c>
      <c r="B500" s="44"/>
      <c r="D500" s="5"/>
      <c r="E500" s="5"/>
      <c r="F500" s="5"/>
      <c r="G500" s="5"/>
      <c r="H500" s="5"/>
      <c r="I500" s="5"/>
      <c r="L500" s="2"/>
      <c r="O500" s="26"/>
    </row>
    <row r="501" spans="1:15" s="1" customFormat="1" ht="11.1" customHeight="1" x14ac:dyDescent="0.2">
      <c r="A501" s="45" t="s">
        <v>53</v>
      </c>
      <c r="B501" s="45"/>
      <c r="D501" s="5"/>
      <c r="E501" s="5"/>
      <c r="F501" s="5"/>
      <c r="G501" s="5"/>
      <c r="H501" s="5"/>
      <c r="I501" s="5"/>
      <c r="L501" s="2"/>
      <c r="O501" s="26"/>
    </row>
    <row r="502" spans="1:15" ht="11.1" customHeight="1" x14ac:dyDescent="0.2">
      <c r="A502" s="47" t="s">
        <v>359</v>
      </c>
      <c r="B502" s="47" t="s">
        <v>359</v>
      </c>
      <c r="C502" s="8" t="s">
        <v>388</v>
      </c>
      <c r="D502" s="9">
        <v>100</v>
      </c>
      <c r="E502" s="9"/>
      <c r="F502" s="9">
        <f>SUM(D502:E502)</f>
        <v>100</v>
      </c>
      <c r="G502" s="9"/>
      <c r="H502" s="9">
        <v>100</v>
      </c>
      <c r="I502" s="12" t="s">
        <v>347</v>
      </c>
      <c r="O502" s="26"/>
    </row>
    <row r="503" spans="1:15" ht="11.1" customHeight="1" x14ac:dyDescent="0.2">
      <c r="A503" s="47" t="s">
        <v>350</v>
      </c>
      <c r="B503" s="47" t="s">
        <v>350</v>
      </c>
      <c r="C503" s="8" t="s">
        <v>90</v>
      </c>
      <c r="D503" s="9">
        <v>27</v>
      </c>
      <c r="E503" s="9"/>
      <c r="F503" s="9">
        <f>SUM(D503:E503)</f>
        <v>27</v>
      </c>
      <c r="G503" s="9"/>
      <c r="H503" s="9">
        <v>27</v>
      </c>
      <c r="I503" s="12" t="s">
        <v>347</v>
      </c>
      <c r="O503" s="26"/>
    </row>
    <row r="504" spans="1:15" s="3" customFormat="1" ht="11.1" customHeight="1" x14ac:dyDescent="0.2">
      <c r="A504" s="48"/>
      <c r="B504" s="48"/>
      <c r="C504" s="13" t="s">
        <v>54</v>
      </c>
      <c r="D504" s="14">
        <f t="shared" ref="D504" si="60">SUM(D502:D503)</f>
        <v>127</v>
      </c>
      <c r="E504" s="14">
        <f t="shared" ref="E504:F504" si="61">SUM(E502:E503)</f>
        <v>0</v>
      </c>
      <c r="F504" s="14">
        <f t="shared" si="61"/>
        <v>127</v>
      </c>
      <c r="G504" s="14">
        <f t="shared" ref="G504:H504" si="62">SUM(G502:G503)</f>
        <v>0</v>
      </c>
      <c r="H504" s="14">
        <f t="shared" si="62"/>
        <v>127</v>
      </c>
      <c r="I504" s="6"/>
      <c r="O504" s="26"/>
    </row>
    <row r="505" spans="1:15" s="3" customFormat="1" ht="12.75" customHeight="1" x14ac:dyDescent="0.2">
      <c r="A505" s="45"/>
      <c r="B505" s="45"/>
      <c r="D505" s="6"/>
      <c r="E505" s="6"/>
      <c r="F505" s="6"/>
      <c r="G505" s="6"/>
      <c r="H505" s="6"/>
      <c r="I505" s="6"/>
      <c r="O505" s="26"/>
    </row>
    <row r="506" spans="1:15" s="3" customFormat="1" ht="12.75" customHeight="1" x14ac:dyDescent="0.2">
      <c r="A506" s="45"/>
      <c r="B506" s="45"/>
      <c r="D506" s="6"/>
      <c r="E506" s="6"/>
      <c r="F506" s="6"/>
      <c r="G506" s="6"/>
      <c r="H506" s="6"/>
      <c r="I506" s="6"/>
      <c r="O506" s="26"/>
    </row>
    <row r="507" spans="1:15" s="1" customFormat="1" x14ac:dyDescent="0.2">
      <c r="A507" s="44" t="s">
        <v>253</v>
      </c>
      <c r="B507" s="44"/>
      <c r="D507" s="5"/>
      <c r="E507" s="5"/>
      <c r="F507" s="5"/>
      <c r="G507" s="5"/>
      <c r="H507" s="5"/>
      <c r="I507" s="5"/>
      <c r="L507" s="2"/>
      <c r="O507" s="26"/>
    </row>
    <row r="508" spans="1:15" s="1" customFormat="1" x14ac:dyDescent="0.2">
      <c r="A508" s="44" t="s">
        <v>248</v>
      </c>
      <c r="B508" s="44"/>
      <c r="D508" s="5"/>
      <c r="E508" s="5"/>
      <c r="F508" s="5"/>
      <c r="G508" s="5"/>
      <c r="H508" s="5"/>
      <c r="I508" s="5"/>
      <c r="L508" s="2"/>
      <c r="O508" s="26"/>
    </row>
    <row r="509" spans="1:15" s="1" customFormat="1" ht="11.1" customHeight="1" x14ac:dyDescent="0.2">
      <c r="A509" s="45" t="s">
        <v>53</v>
      </c>
      <c r="B509" s="45"/>
      <c r="D509" s="5"/>
      <c r="E509" s="5"/>
      <c r="F509" s="5"/>
      <c r="G509" s="5"/>
      <c r="H509" s="5"/>
      <c r="I509" s="5"/>
      <c r="L509" s="2"/>
      <c r="O509" s="26"/>
    </row>
    <row r="510" spans="1:15" ht="11.1" customHeight="1" x14ac:dyDescent="0.2">
      <c r="A510" s="47" t="s">
        <v>239</v>
      </c>
      <c r="B510" s="47" t="s">
        <v>239</v>
      </c>
      <c r="C510" s="8" t="s">
        <v>60</v>
      </c>
      <c r="D510" s="9">
        <v>3400</v>
      </c>
      <c r="E510" s="9"/>
      <c r="F510" s="9">
        <f>SUM(D510:E510)</f>
        <v>3400</v>
      </c>
      <c r="G510" s="9">
        <v>3281</v>
      </c>
      <c r="H510" s="9">
        <v>3400</v>
      </c>
      <c r="I510" s="12" t="s">
        <v>347</v>
      </c>
      <c r="O510" s="26"/>
    </row>
    <row r="511" spans="1:15" ht="11.1" customHeight="1" x14ac:dyDescent="0.2">
      <c r="A511" s="47" t="s">
        <v>242</v>
      </c>
      <c r="B511" s="47" t="s">
        <v>242</v>
      </c>
      <c r="C511" s="8" t="s">
        <v>209</v>
      </c>
      <c r="D511" s="9">
        <v>1130</v>
      </c>
      <c r="E511" s="9"/>
      <c r="F511" s="9">
        <f t="shared" ref="F511:F512" si="63">SUM(D511:E511)</f>
        <v>1130</v>
      </c>
      <c r="G511" s="9">
        <v>1190</v>
      </c>
      <c r="H511" s="9">
        <v>1200</v>
      </c>
      <c r="I511" s="12" t="s">
        <v>347</v>
      </c>
      <c r="O511" s="26"/>
    </row>
    <row r="512" spans="1:15" ht="11.1" customHeight="1" x14ac:dyDescent="0.2">
      <c r="A512" s="47" t="s">
        <v>350</v>
      </c>
      <c r="B512" s="47" t="s">
        <v>350</v>
      </c>
      <c r="C512" s="8" t="s">
        <v>56</v>
      </c>
      <c r="D512" s="9">
        <v>1224</v>
      </c>
      <c r="E512" s="9"/>
      <c r="F512" s="9">
        <f t="shared" si="63"/>
        <v>1224</v>
      </c>
      <c r="G512" s="9">
        <v>1158</v>
      </c>
      <c r="H512" s="9">
        <v>1242</v>
      </c>
      <c r="I512" s="12" t="s">
        <v>347</v>
      </c>
      <c r="J512" s="12"/>
      <c r="K512" s="12"/>
      <c r="O512" s="26"/>
    </row>
    <row r="513" spans="1:257" s="3" customFormat="1" ht="11.1" customHeight="1" x14ac:dyDescent="0.2">
      <c r="A513" s="48"/>
      <c r="B513" s="48"/>
      <c r="C513" s="13" t="s">
        <v>54</v>
      </c>
      <c r="D513" s="14">
        <f t="shared" ref="D513" si="64">SUM(D510:D512)</f>
        <v>5754</v>
      </c>
      <c r="E513" s="14">
        <f t="shared" ref="E513:F513" si="65">SUM(E510:E512)</f>
        <v>0</v>
      </c>
      <c r="F513" s="14">
        <f t="shared" si="65"/>
        <v>5754</v>
      </c>
      <c r="G513" s="14">
        <f t="shared" ref="G513:H513" si="66">SUM(G510:G512)</f>
        <v>5629</v>
      </c>
      <c r="H513" s="14">
        <f t="shared" si="66"/>
        <v>5842</v>
      </c>
      <c r="I513" s="6"/>
      <c r="O513" s="26"/>
    </row>
    <row r="514" spans="1:257" s="3" customFormat="1" ht="11.1" customHeight="1" x14ac:dyDescent="0.2">
      <c r="A514" s="45"/>
      <c r="B514" s="45"/>
      <c r="D514" s="6"/>
      <c r="E514" s="6"/>
      <c r="F514" s="6"/>
      <c r="G514" s="6"/>
      <c r="H514" s="6"/>
      <c r="I514" s="6"/>
      <c r="O514" s="26"/>
    </row>
    <row r="515" spans="1:257" s="3" customFormat="1" ht="11.1" customHeight="1" x14ac:dyDescent="0.2">
      <c r="A515" s="45"/>
      <c r="B515" s="45"/>
      <c r="D515" s="6"/>
      <c r="E515" s="6"/>
      <c r="F515" s="6"/>
      <c r="G515" s="6"/>
      <c r="H515" s="6"/>
      <c r="I515" s="6"/>
      <c r="O515" s="26"/>
    </row>
    <row r="516" spans="1:257" s="3" customFormat="1" ht="12.45" customHeight="1" x14ac:dyDescent="0.2">
      <c r="A516" s="44" t="s">
        <v>321</v>
      </c>
      <c r="B516" s="44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4"/>
      <c r="S516" s="44"/>
      <c r="T516" s="44"/>
      <c r="U516" s="44"/>
      <c r="V516" s="44"/>
      <c r="W516" s="44"/>
      <c r="X516" s="44"/>
      <c r="Y516" s="44"/>
      <c r="Z516" s="44"/>
      <c r="AA516" s="44"/>
      <c r="AB516" s="44"/>
      <c r="AC516" s="44"/>
      <c r="AD516" s="44"/>
      <c r="AE516" s="44"/>
      <c r="AF516" s="44"/>
      <c r="AG516" s="44"/>
      <c r="AH516" s="44"/>
      <c r="AI516" s="44"/>
      <c r="AJ516" s="44"/>
      <c r="AK516" s="44"/>
      <c r="AL516" s="44"/>
      <c r="AM516" s="44"/>
      <c r="AN516" s="44"/>
      <c r="AO516" s="44"/>
      <c r="AP516" s="44"/>
      <c r="AQ516" s="44"/>
      <c r="AR516" s="44"/>
      <c r="AS516" s="44"/>
      <c r="AT516" s="44"/>
      <c r="AU516" s="44"/>
      <c r="AV516" s="44"/>
      <c r="AW516" s="44"/>
      <c r="AX516" s="44"/>
      <c r="AY516" s="44"/>
      <c r="AZ516" s="44"/>
      <c r="BA516" s="44"/>
      <c r="BB516" s="44"/>
      <c r="BC516" s="44"/>
      <c r="BD516" s="44"/>
      <c r="BE516" s="44"/>
      <c r="BF516" s="44"/>
      <c r="BG516" s="44"/>
      <c r="BH516" s="44"/>
      <c r="BI516" s="44"/>
      <c r="BJ516" s="44"/>
      <c r="BK516" s="44"/>
      <c r="BL516" s="44"/>
      <c r="BM516" s="44"/>
      <c r="BN516" s="44"/>
      <c r="BO516" s="44"/>
      <c r="BP516" s="44"/>
      <c r="BQ516" s="44"/>
      <c r="BR516" s="44"/>
      <c r="BS516" s="44"/>
      <c r="BT516" s="44"/>
      <c r="BU516" s="44"/>
      <c r="BV516" s="44"/>
      <c r="BW516" s="44"/>
      <c r="BX516" s="44"/>
      <c r="BY516" s="44"/>
      <c r="BZ516" s="44"/>
      <c r="CA516" s="44"/>
      <c r="CB516" s="44"/>
      <c r="CC516" s="44"/>
      <c r="CD516" s="44"/>
      <c r="CE516" s="44"/>
      <c r="CF516" s="44"/>
      <c r="CG516" s="44"/>
      <c r="CH516" s="44"/>
      <c r="CI516" s="44"/>
      <c r="CJ516" s="44"/>
      <c r="CK516" s="44"/>
      <c r="CL516" s="44"/>
      <c r="CM516" s="44"/>
      <c r="CN516" s="44"/>
      <c r="CO516" s="44"/>
      <c r="CP516" s="44"/>
      <c r="CQ516" s="44"/>
      <c r="CR516" s="44"/>
      <c r="CS516" s="44"/>
      <c r="CT516" s="44"/>
      <c r="CU516" s="44"/>
      <c r="CV516" s="44"/>
      <c r="CW516" s="44"/>
      <c r="CX516" s="44"/>
      <c r="CY516" s="44"/>
      <c r="CZ516" s="44"/>
      <c r="DA516" s="44"/>
      <c r="DB516" s="44"/>
      <c r="DC516" s="44"/>
      <c r="DD516" s="44"/>
      <c r="DE516" s="44"/>
      <c r="DF516" s="44"/>
      <c r="DG516" s="44"/>
      <c r="DH516" s="44"/>
      <c r="DI516" s="44"/>
      <c r="DJ516" s="44"/>
      <c r="DK516" s="44"/>
      <c r="DL516" s="44"/>
      <c r="DM516" s="44"/>
      <c r="DN516" s="44"/>
      <c r="DO516" s="44"/>
      <c r="DP516" s="44"/>
      <c r="DQ516" s="44"/>
      <c r="DR516" s="44"/>
      <c r="DS516" s="44"/>
      <c r="DT516" s="44"/>
      <c r="DU516" s="44"/>
      <c r="DV516" s="44"/>
      <c r="DW516" s="44"/>
      <c r="DX516" s="44"/>
      <c r="DY516" s="44"/>
      <c r="DZ516" s="44"/>
      <c r="EA516" s="44"/>
      <c r="EB516" s="44"/>
      <c r="EC516" s="44"/>
      <c r="ED516" s="44"/>
      <c r="EE516" s="44"/>
      <c r="EF516" s="44"/>
      <c r="EG516" s="44"/>
      <c r="EH516" s="44"/>
      <c r="EI516" s="44"/>
      <c r="EJ516" s="44"/>
      <c r="EK516" s="44"/>
      <c r="EL516" s="44"/>
      <c r="EM516" s="44"/>
      <c r="EN516" s="44"/>
      <c r="EO516" s="44"/>
      <c r="EP516" s="44"/>
      <c r="EQ516" s="44"/>
      <c r="ER516" s="44"/>
      <c r="ES516" s="44"/>
      <c r="ET516" s="44"/>
      <c r="EU516" s="44"/>
      <c r="EV516" s="44"/>
      <c r="EW516" s="44"/>
      <c r="EX516" s="44"/>
      <c r="EY516" s="44"/>
      <c r="EZ516" s="44"/>
      <c r="FA516" s="44"/>
      <c r="FB516" s="44"/>
      <c r="FC516" s="44"/>
      <c r="FD516" s="44"/>
      <c r="FE516" s="44"/>
      <c r="FF516" s="44"/>
      <c r="FG516" s="44"/>
      <c r="FH516" s="44"/>
      <c r="FI516" s="44"/>
      <c r="FJ516" s="44"/>
      <c r="FK516" s="44"/>
      <c r="FL516" s="44"/>
      <c r="FM516" s="44"/>
      <c r="FN516" s="44"/>
      <c r="FO516" s="44"/>
      <c r="FP516" s="44"/>
      <c r="FQ516" s="44"/>
      <c r="FR516" s="44"/>
      <c r="FS516" s="44"/>
      <c r="FT516" s="44"/>
      <c r="FU516" s="44"/>
      <c r="FV516" s="44"/>
      <c r="FW516" s="44"/>
      <c r="FX516" s="44"/>
      <c r="FY516" s="44"/>
      <c r="FZ516" s="44"/>
      <c r="GA516" s="44"/>
      <c r="GB516" s="44"/>
      <c r="GC516" s="44"/>
      <c r="GD516" s="44"/>
      <c r="GE516" s="44"/>
      <c r="GF516" s="44"/>
      <c r="GG516" s="44"/>
      <c r="GH516" s="44"/>
      <c r="GI516" s="44"/>
      <c r="GJ516" s="44"/>
      <c r="GK516" s="44"/>
      <c r="GL516" s="44"/>
      <c r="GM516" s="44"/>
      <c r="GN516" s="44"/>
      <c r="GO516" s="44"/>
      <c r="GP516" s="44"/>
      <c r="GQ516" s="44"/>
      <c r="GR516" s="44"/>
      <c r="GS516" s="44"/>
      <c r="GT516" s="44"/>
      <c r="GU516" s="44"/>
      <c r="GV516" s="44"/>
      <c r="GW516" s="44"/>
      <c r="GX516" s="44"/>
      <c r="GY516" s="44"/>
      <c r="GZ516" s="44"/>
      <c r="HA516" s="44"/>
      <c r="HB516" s="44"/>
      <c r="HC516" s="44"/>
      <c r="HD516" s="44"/>
      <c r="HE516" s="44"/>
      <c r="HF516" s="44"/>
      <c r="HG516" s="44"/>
      <c r="HH516" s="44"/>
      <c r="HI516" s="44"/>
      <c r="HJ516" s="44"/>
      <c r="HK516" s="44"/>
      <c r="HL516" s="44"/>
      <c r="HM516" s="44"/>
      <c r="HN516" s="44"/>
      <c r="HO516" s="44"/>
      <c r="HP516" s="44"/>
      <c r="HQ516" s="44"/>
      <c r="HR516" s="44"/>
      <c r="HS516" s="44"/>
      <c r="HT516" s="44"/>
      <c r="HU516" s="44"/>
      <c r="HV516" s="44"/>
      <c r="HW516" s="44"/>
      <c r="HX516" s="44"/>
      <c r="HY516" s="44"/>
      <c r="HZ516" s="44"/>
      <c r="IA516" s="44"/>
      <c r="IB516" s="44"/>
      <c r="IC516" s="44"/>
      <c r="ID516" s="44"/>
      <c r="IE516" s="44"/>
      <c r="IF516" s="44"/>
      <c r="IG516" s="44"/>
      <c r="IH516" s="44"/>
      <c r="II516" s="44"/>
      <c r="IJ516" s="44"/>
      <c r="IK516" s="44"/>
      <c r="IL516" s="44"/>
      <c r="IM516" s="44"/>
      <c r="IN516" s="44"/>
      <c r="IO516" s="44"/>
      <c r="IP516" s="44"/>
      <c r="IQ516" s="44"/>
      <c r="IR516" s="44"/>
      <c r="IS516" s="44"/>
      <c r="IT516" s="44"/>
      <c r="IU516" s="44"/>
      <c r="IV516" s="44"/>
      <c r="IW516" s="44"/>
    </row>
    <row r="517" spans="1:257" ht="12.45" customHeight="1" x14ac:dyDescent="0.2">
      <c r="A517" s="44" t="s">
        <v>248</v>
      </c>
      <c r="B517" s="44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4"/>
      <c r="S517" s="44"/>
      <c r="T517" s="44"/>
      <c r="U517" s="44"/>
      <c r="V517" s="44"/>
      <c r="W517" s="44"/>
      <c r="X517" s="44"/>
      <c r="Y517" s="44"/>
      <c r="Z517" s="44"/>
      <c r="AA517" s="44"/>
      <c r="AB517" s="44"/>
      <c r="AC517" s="44"/>
      <c r="AD517" s="44"/>
      <c r="AE517" s="44"/>
      <c r="AF517" s="44"/>
      <c r="AG517" s="44"/>
      <c r="AH517" s="44"/>
      <c r="AI517" s="44"/>
      <c r="AJ517" s="44"/>
      <c r="AK517" s="44"/>
      <c r="AL517" s="44"/>
      <c r="AM517" s="44"/>
      <c r="AN517" s="44"/>
      <c r="AO517" s="44"/>
      <c r="AP517" s="44"/>
      <c r="AQ517" s="44"/>
      <c r="AR517" s="44"/>
      <c r="AS517" s="44"/>
      <c r="AT517" s="44"/>
      <c r="AU517" s="44"/>
      <c r="AV517" s="44"/>
      <c r="AW517" s="44"/>
      <c r="AX517" s="44"/>
      <c r="AY517" s="44"/>
      <c r="AZ517" s="44"/>
      <c r="BA517" s="44"/>
      <c r="BB517" s="44"/>
      <c r="BC517" s="44"/>
      <c r="BD517" s="44"/>
      <c r="BE517" s="44"/>
      <c r="BF517" s="44"/>
      <c r="BG517" s="44"/>
      <c r="BH517" s="44"/>
      <c r="BI517" s="44"/>
      <c r="BJ517" s="44"/>
      <c r="BK517" s="44"/>
      <c r="BL517" s="44"/>
      <c r="BM517" s="44"/>
      <c r="BN517" s="44"/>
      <c r="BO517" s="44"/>
      <c r="BP517" s="44"/>
      <c r="BQ517" s="44"/>
      <c r="BR517" s="44"/>
      <c r="BS517" s="44"/>
      <c r="BT517" s="44"/>
      <c r="BU517" s="44"/>
      <c r="BV517" s="44"/>
      <c r="BW517" s="44"/>
      <c r="BX517" s="44"/>
      <c r="BY517" s="44"/>
      <c r="BZ517" s="44"/>
      <c r="CA517" s="44"/>
      <c r="CB517" s="44"/>
      <c r="CC517" s="44"/>
      <c r="CD517" s="44"/>
      <c r="CE517" s="44"/>
      <c r="CF517" s="44"/>
      <c r="CG517" s="44"/>
      <c r="CH517" s="44"/>
      <c r="CI517" s="44"/>
      <c r="CJ517" s="44"/>
      <c r="CK517" s="44"/>
      <c r="CL517" s="44"/>
      <c r="CM517" s="44"/>
      <c r="CN517" s="44"/>
      <c r="CO517" s="44"/>
      <c r="CP517" s="44"/>
      <c r="CQ517" s="44"/>
      <c r="CR517" s="44"/>
      <c r="CS517" s="44"/>
      <c r="CT517" s="44"/>
      <c r="CU517" s="44"/>
      <c r="CV517" s="44"/>
      <c r="CW517" s="44"/>
      <c r="CX517" s="44"/>
      <c r="CY517" s="44"/>
      <c r="CZ517" s="44"/>
      <c r="DA517" s="44"/>
      <c r="DB517" s="44"/>
      <c r="DC517" s="44"/>
      <c r="DD517" s="44"/>
      <c r="DE517" s="44"/>
      <c r="DF517" s="44"/>
      <c r="DG517" s="44"/>
      <c r="DH517" s="44"/>
      <c r="DI517" s="44"/>
      <c r="DJ517" s="44"/>
      <c r="DK517" s="44"/>
      <c r="DL517" s="44"/>
      <c r="DM517" s="44"/>
      <c r="DN517" s="44"/>
      <c r="DO517" s="44"/>
      <c r="DP517" s="44"/>
      <c r="DQ517" s="44"/>
      <c r="DR517" s="44"/>
      <c r="DS517" s="44"/>
      <c r="DT517" s="44"/>
      <c r="DU517" s="44"/>
      <c r="DV517" s="44"/>
      <c r="DW517" s="44"/>
      <c r="DX517" s="44"/>
      <c r="DY517" s="44"/>
      <c r="DZ517" s="44"/>
      <c r="EA517" s="44"/>
      <c r="EB517" s="44"/>
      <c r="EC517" s="44"/>
      <c r="ED517" s="44"/>
      <c r="EE517" s="44"/>
      <c r="EF517" s="44"/>
      <c r="EG517" s="44"/>
      <c r="EH517" s="44"/>
      <c r="EI517" s="44"/>
      <c r="EJ517" s="44"/>
      <c r="EK517" s="44"/>
      <c r="EL517" s="44"/>
      <c r="EM517" s="44"/>
      <c r="EN517" s="44"/>
      <c r="EO517" s="44"/>
      <c r="EP517" s="44"/>
      <c r="EQ517" s="44"/>
      <c r="ER517" s="44"/>
      <c r="ES517" s="44"/>
      <c r="ET517" s="44"/>
      <c r="EU517" s="44"/>
      <c r="EV517" s="44"/>
      <c r="EW517" s="44"/>
      <c r="EX517" s="44"/>
      <c r="EY517" s="44"/>
      <c r="EZ517" s="44"/>
      <c r="FA517" s="44"/>
      <c r="FB517" s="44"/>
      <c r="FC517" s="44"/>
      <c r="FD517" s="44"/>
      <c r="FE517" s="44"/>
      <c r="FF517" s="44"/>
      <c r="FG517" s="44"/>
      <c r="FH517" s="44"/>
      <c r="FI517" s="44"/>
      <c r="FJ517" s="44"/>
      <c r="FK517" s="44"/>
      <c r="FL517" s="44"/>
      <c r="FM517" s="44"/>
      <c r="FN517" s="44"/>
      <c r="FO517" s="44"/>
      <c r="FP517" s="44"/>
      <c r="FQ517" s="44"/>
      <c r="FR517" s="44"/>
      <c r="FS517" s="44"/>
      <c r="FT517" s="44"/>
      <c r="FU517" s="44"/>
      <c r="FV517" s="44"/>
      <c r="FW517" s="44"/>
      <c r="FX517" s="44"/>
      <c r="FY517" s="44"/>
      <c r="FZ517" s="44"/>
      <c r="GA517" s="44"/>
      <c r="GB517" s="44"/>
      <c r="GC517" s="44"/>
      <c r="GD517" s="44"/>
      <c r="GE517" s="44"/>
      <c r="GF517" s="44"/>
      <c r="GG517" s="44"/>
      <c r="GH517" s="44"/>
      <c r="GI517" s="44"/>
      <c r="GJ517" s="44"/>
      <c r="GK517" s="44"/>
      <c r="GL517" s="44"/>
      <c r="GM517" s="44"/>
      <c r="GN517" s="44"/>
      <c r="GO517" s="44"/>
      <c r="GP517" s="44"/>
      <c r="GQ517" s="44"/>
      <c r="GR517" s="44"/>
      <c r="GS517" s="44"/>
      <c r="GT517" s="44"/>
      <c r="GU517" s="44"/>
      <c r="GV517" s="44"/>
      <c r="GW517" s="44"/>
      <c r="GX517" s="44"/>
      <c r="GY517" s="44"/>
      <c r="GZ517" s="44"/>
      <c r="HA517" s="44"/>
      <c r="HB517" s="44"/>
      <c r="HC517" s="44"/>
      <c r="HD517" s="44"/>
      <c r="HE517" s="44"/>
      <c r="HF517" s="44"/>
      <c r="HG517" s="44"/>
      <c r="HH517" s="44"/>
      <c r="HI517" s="44"/>
      <c r="HJ517" s="44"/>
      <c r="HK517" s="44"/>
      <c r="HL517" s="44"/>
      <c r="HM517" s="44"/>
      <c r="HN517" s="44"/>
      <c r="HO517" s="44"/>
      <c r="HP517" s="44"/>
      <c r="HQ517" s="44"/>
      <c r="HR517" s="44"/>
      <c r="HS517" s="44"/>
      <c r="HT517" s="44"/>
      <c r="HU517" s="44"/>
      <c r="HV517" s="44"/>
      <c r="HW517" s="44"/>
      <c r="HX517" s="44"/>
      <c r="HY517" s="44"/>
      <c r="HZ517" s="44"/>
      <c r="IA517" s="44"/>
      <c r="IB517" s="44"/>
      <c r="IC517" s="44"/>
      <c r="ID517" s="44"/>
      <c r="IE517" s="44"/>
      <c r="IF517" s="44"/>
      <c r="IG517" s="44"/>
      <c r="IH517" s="44"/>
      <c r="II517" s="44"/>
      <c r="IJ517" s="44"/>
      <c r="IK517" s="44"/>
      <c r="IL517" s="44"/>
      <c r="IM517" s="44"/>
      <c r="IN517" s="44"/>
      <c r="IO517" s="44"/>
      <c r="IP517" s="44"/>
      <c r="IQ517" s="44"/>
      <c r="IR517" s="44"/>
      <c r="IS517" s="44"/>
      <c r="IT517" s="44"/>
      <c r="IU517" s="44"/>
      <c r="IV517" s="44"/>
      <c r="IW517" s="44"/>
    </row>
    <row r="518" spans="1:257" s="3" customFormat="1" ht="11.1" customHeight="1" x14ac:dyDescent="0.2">
      <c r="A518" s="45" t="s">
        <v>51</v>
      </c>
      <c r="B518" s="45"/>
      <c r="D518" s="6"/>
      <c r="E518" s="6"/>
      <c r="F518" s="6"/>
      <c r="G518" s="6"/>
      <c r="H518" s="6"/>
      <c r="I518" s="6"/>
      <c r="L518" s="2"/>
      <c r="O518" s="26"/>
    </row>
    <row r="519" spans="1:257" ht="11.1" customHeight="1" x14ac:dyDescent="0.2">
      <c r="A519" s="47" t="s">
        <v>415</v>
      </c>
      <c r="B519" s="47" t="s">
        <v>241</v>
      </c>
      <c r="C519" s="8" t="s">
        <v>70</v>
      </c>
      <c r="D519" s="9">
        <v>35000</v>
      </c>
      <c r="E519" s="9"/>
      <c r="F519" s="9">
        <f>SUM(D519:E519)</f>
        <v>35000</v>
      </c>
      <c r="G519" s="9">
        <v>30934</v>
      </c>
      <c r="H519" s="9">
        <v>31000</v>
      </c>
      <c r="I519" s="12" t="s">
        <v>347</v>
      </c>
      <c r="J519" s="12"/>
      <c r="K519" s="12"/>
      <c r="L519" s="12"/>
      <c r="O519" s="26"/>
    </row>
    <row r="520" spans="1:257" ht="11.1" customHeight="1" x14ac:dyDescent="0.2">
      <c r="A520" s="47" t="s">
        <v>416</v>
      </c>
      <c r="B520" s="47"/>
      <c r="C520" s="8" t="s">
        <v>148</v>
      </c>
      <c r="D520" s="9">
        <v>6300</v>
      </c>
      <c r="E520" s="9"/>
      <c r="F520" s="9">
        <f t="shared" ref="F520:F526" si="67">SUM(D520:E520)</f>
        <v>6300</v>
      </c>
      <c r="G520" s="9">
        <v>6405</v>
      </c>
      <c r="H520" s="9">
        <v>6400</v>
      </c>
      <c r="I520" s="12" t="s">
        <v>347</v>
      </c>
      <c r="J520" s="12"/>
      <c r="K520" s="12"/>
      <c r="L520" s="12"/>
      <c r="M520" s="12"/>
      <c r="N520" s="12"/>
      <c r="O520" s="26"/>
      <c r="P520" s="12"/>
      <c r="Q520" s="12"/>
      <c r="R520" s="12"/>
    </row>
    <row r="521" spans="1:257" ht="11.1" customHeight="1" x14ac:dyDescent="0.2">
      <c r="A521" s="47" t="s">
        <v>417</v>
      </c>
      <c r="B521" s="47"/>
      <c r="C521" s="8" t="s">
        <v>71</v>
      </c>
      <c r="D521" s="9">
        <v>32000</v>
      </c>
      <c r="E521" s="9"/>
      <c r="F521" s="9">
        <f t="shared" si="67"/>
        <v>32000</v>
      </c>
      <c r="G521" s="9">
        <v>27851</v>
      </c>
      <c r="H521" s="9">
        <v>27000</v>
      </c>
      <c r="I521" s="12" t="s">
        <v>347</v>
      </c>
      <c r="J521" s="12"/>
      <c r="K521" s="12"/>
      <c r="L521" s="12"/>
      <c r="M521" s="12"/>
      <c r="N521" s="12"/>
      <c r="O521" s="26"/>
      <c r="P521" s="12"/>
      <c r="Q521" s="12"/>
      <c r="R521" s="12"/>
    </row>
    <row r="522" spans="1:257" ht="11.1" customHeight="1" x14ac:dyDescent="0.2">
      <c r="A522" s="47" t="s">
        <v>418</v>
      </c>
      <c r="B522" s="47" t="s">
        <v>367</v>
      </c>
      <c r="C522" s="8" t="s">
        <v>73</v>
      </c>
      <c r="D522" s="9">
        <v>17000</v>
      </c>
      <c r="E522" s="9">
        <v>6103</v>
      </c>
      <c r="F522" s="9">
        <f t="shared" si="67"/>
        <v>23103</v>
      </c>
      <c r="G522" s="9">
        <v>34233</v>
      </c>
      <c r="H522" s="9">
        <v>32000</v>
      </c>
      <c r="I522" s="12" t="s">
        <v>347</v>
      </c>
      <c r="O522" s="26"/>
    </row>
    <row r="523" spans="1:257" ht="11.1" customHeight="1" x14ac:dyDescent="0.2">
      <c r="A523" s="47" t="s">
        <v>419</v>
      </c>
      <c r="B523" s="47" t="s">
        <v>368</v>
      </c>
      <c r="C523" s="8" t="s">
        <v>72</v>
      </c>
      <c r="D523" s="9">
        <v>0</v>
      </c>
      <c r="E523" s="9"/>
      <c r="F523" s="9">
        <f t="shared" si="67"/>
        <v>0</v>
      </c>
      <c r="G523" s="9">
        <v>14681</v>
      </c>
      <c r="H523" s="9">
        <v>14000</v>
      </c>
      <c r="I523" s="12" t="s">
        <v>347</v>
      </c>
      <c r="O523" s="26"/>
    </row>
    <row r="524" spans="1:257" ht="12.45" customHeight="1" x14ac:dyDescent="0.2">
      <c r="A524" s="47" t="s">
        <v>420</v>
      </c>
      <c r="B524" s="47" t="s">
        <v>369</v>
      </c>
      <c r="C524" s="8" t="s">
        <v>75</v>
      </c>
      <c r="D524" s="9">
        <v>0</v>
      </c>
      <c r="E524" s="9"/>
      <c r="F524" s="9">
        <f t="shared" si="67"/>
        <v>0</v>
      </c>
      <c r="G524" s="9"/>
      <c r="H524" s="9">
        <v>0</v>
      </c>
      <c r="I524" s="12" t="s">
        <v>347</v>
      </c>
    </row>
    <row r="525" spans="1:257" ht="11.1" customHeight="1" x14ac:dyDescent="0.2">
      <c r="A525" s="47" t="s">
        <v>420</v>
      </c>
      <c r="B525" s="47"/>
      <c r="C525" s="8" t="s">
        <v>210</v>
      </c>
      <c r="D525" s="9">
        <v>800</v>
      </c>
      <c r="E525" s="9"/>
      <c r="F525" s="9">
        <f t="shared" si="67"/>
        <v>800</v>
      </c>
      <c r="G525" s="9">
        <v>846</v>
      </c>
      <c r="H525" s="9">
        <v>500</v>
      </c>
      <c r="I525" s="12" t="s">
        <v>347</v>
      </c>
      <c r="O525" s="26"/>
    </row>
    <row r="526" spans="1:257" ht="11.1" customHeight="1" x14ac:dyDescent="0.2">
      <c r="A526" s="47" t="s">
        <v>421</v>
      </c>
      <c r="B526" s="47"/>
      <c r="C526" s="8" t="s">
        <v>211</v>
      </c>
      <c r="D526" s="9">
        <v>500</v>
      </c>
      <c r="E526" s="9"/>
      <c r="F526" s="9">
        <f t="shared" si="67"/>
        <v>500</v>
      </c>
      <c r="G526" s="9">
        <v>2762</v>
      </c>
      <c r="H526" s="9">
        <v>500</v>
      </c>
      <c r="I526" s="12" t="s">
        <v>347</v>
      </c>
      <c r="O526" s="26"/>
    </row>
    <row r="527" spans="1:257" s="3" customFormat="1" ht="11.1" customHeight="1" x14ac:dyDescent="0.2">
      <c r="A527" s="48" t="s">
        <v>57</v>
      </c>
      <c r="B527" s="48"/>
      <c r="C527" s="13" t="s">
        <v>52</v>
      </c>
      <c r="D527" s="14">
        <f>SUM(D519:D526)</f>
        <v>91600</v>
      </c>
      <c r="E527" s="14">
        <f>SUM(E519:E526)</f>
        <v>6103</v>
      </c>
      <c r="F527" s="14">
        <f>SUM(F519:F526)</f>
        <v>97703</v>
      </c>
      <c r="G527" s="14">
        <f>SUM(G519:G526)</f>
        <v>117712</v>
      </c>
      <c r="H527" s="14">
        <f>SUM(H519:H526)</f>
        <v>111400</v>
      </c>
      <c r="I527" s="6"/>
      <c r="O527" s="26"/>
    </row>
    <row r="528" spans="1:257" s="3" customFormat="1" ht="11.1" customHeight="1" x14ac:dyDescent="0.2">
      <c r="A528" s="45"/>
      <c r="B528" s="45"/>
      <c r="D528" s="6"/>
      <c r="E528" s="6"/>
      <c r="F528" s="6"/>
      <c r="G528" s="6"/>
      <c r="H528" s="6"/>
      <c r="I528" s="6"/>
      <c r="O528" s="26"/>
    </row>
    <row r="529" spans="1:257" s="3" customFormat="1" ht="11.1" customHeight="1" x14ac:dyDescent="0.2">
      <c r="A529" s="45"/>
      <c r="B529" s="45"/>
      <c r="D529" s="6"/>
      <c r="E529" s="6"/>
      <c r="F529" s="6"/>
      <c r="G529" s="6"/>
      <c r="H529" s="6"/>
      <c r="I529" s="6"/>
      <c r="O529" s="26"/>
    </row>
    <row r="530" spans="1:257" s="3" customFormat="1" ht="12.45" customHeight="1" x14ac:dyDescent="0.2">
      <c r="A530" s="44" t="s">
        <v>254</v>
      </c>
      <c r="B530" s="44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4"/>
      <c r="S530" s="44"/>
      <c r="T530" s="44"/>
      <c r="U530" s="44"/>
      <c r="V530" s="44"/>
      <c r="W530" s="44"/>
      <c r="X530" s="44"/>
      <c r="Y530" s="44"/>
      <c r="Z530" s="44"/>
      <c r="AA530" s="44"/>
      <c r="AB530" s="44"/>
      <c r="AC530" s="44"/>
      <c r="AD530" s="44"/>
      <c r="AE530" s="44"/>
      <c r="AF530" s="44"/>
      <c r="AG530" s="44"/>
      <c r="AH530" s="44"/>
      <c r="AI530" s="44"/>
      <c r="AJ530" s="44"/>
      <c r="AK530" s="44"/>
      <c r="AL530" s="44"/>
      <c r="AM530" s="44"/>
      <c r="AN530" s="44"/>
      <c r="AO530" s="44"/>
      <c r="AP530" s="44"/>
      <c r="AQ530" s="44"/>
      <c r="AR530" s="44"/>
      <c r="AS530" s="44"/>
      <c r="AT530" s="44"/>
      <c r="AU530" s="44"/>
      <c r="AV530" s="44"/>
      <c r="AW530" s="44"/>
      <c r="AX530" s="44"/>
      <c r="AY530" s="44"/>
      <c r="AZ530" s="44"/>
      <c r="BA530" s="44"/>
      <c r="BB530" s="44"/>
      <c r="BC530" s="44"/>
      <c r="BD530" s="44"/>
      <c r="BE530" s="44"/>
      <c r="BF530" s="44"/>
      <c r="BG530" s="44"/>
      <c r="BH530" s="44"/>
      <c r="BI530" s="44"/>
      <c r="BJ530" s="44"/>
      <c r="BK530" s="44"/>
      <c r="BL530" s="44"/>
      <c r="BM530" s="44"/>
      <c r="BN530" s="44"/>
      <c r="BO530" s="44"/>
      <c r="BP530" s="44"/>
      <c r="BQ530" s="44"/>
      <c r="BR530" s="44"/>
      <c r="BS530" s="44"/>
      <c r="BT530" s="44"/>
      <c r="BU530" s="44"/>
      <c r="BV530" s="44"/>
      <c r="BW530" s="44"/>
      <c r="BX530" s="44"/>
      <c r="BY530" s="44"/>
      <c r="BZ530" s="44"/>
      <c r="CA530" s="44"/>
      <c r="CB530" s="44"/>
      <c r="CC530" s="44"/>
      <c r="CD530" s="44"/>
      <c r="CE530" s="44"/>
      <c r="CF530" s="44"/>
      <c r="CG530" s="44"/>
      <c r="CH530" s="44"/>
      <c r="CI530" s="44"/>
      <c r="CJ530" s="44"/>
      <c r="CK530" s="44"/>
      <c r="CL530" s="44"/>
      <c r="CM530" s="44"/>
      <c r="CN530" s="44"/>
      <c r="CO530" s="44"/>
      <c r="CP530" s="44"/>
      <c r="CQ530" s="44"/>
      <c r="CR530" s="44"/>
      <c r="CS530" s="44"/>
      <c r="CT530" s="44"/>
      <c r="CU530" s="44"/>
      <c r="CV530" s="44"/>
      <c r="CW530" s="44"/>
      <c r="CX530" s="44"/>
      <c r="CY530" s="44"/>
      <c r="CZ530" s="44"/>
      <c r="DA530" s="44"/>
      <c r="DB530" s="44"/>
      <c r="DC530" s="44"/>
      <c r="DD530" s="44"/>
      <c r="DE530" s="44"/>
      <c r="DF530" s="44"/>
      <c r="DG530" s="44"/>
      <c r="DH530" s="44"/>
      <c r="DI530" s="44"/>
      <c r="DJ530" s="44"/>
      <c r="DK530" s="44"/>
      <c r="DL530" s="44"/>
      <c r="DM530" s="44"/>
      <c r="DN530" s="44"/>
      <c r="DO530" s="44"/>
      <c r="DP530" s="44"/>
      <c r="DQ530" s="44"/>
      <c r="DR530" s="44"/>
      <c r="DS530" s="44"/>
      <c r="DT530" s="44"/>
      <c r="DU530" s="44"/>
      <c r="DV530" s="44"/>
      <c r="DW530" s="44"/>
      <c r="DX530" s="44"/>
      <c r="DY530" s="44"/>
      <c r="DZ530" s="44"/>
      <c r="EA530" s="44"/>
      <c r="EB530" s="44"/>
      <c r="EC530" s="44"/>
      <c r="ED530" s="44"/>
      <c r="EE530" s="44"/>
      <c r="EF530" s="44"/>
      <c r="EG530" s="44"/>
      <c r="EH530" s="44"/>
      <c r="EI530" s="44"/>
      <c r="EJ530" s="44"/>
      <c r="EK530" s="44"/>
      <c r="EL530" s="44"/>
      <c r="EM530" s="44"/>
      <c r="EN530" s="44"/>
      <c r="EO530" s="44"/>
      <c r="EP530" s="44"/>
      <c r="EQ530" s="44"/>
      <c r="ER530" s="44"/>
      <c r="ES530" s="44"/>
      <c r="ET530" s="44"/>
      <c r="EU530" s="44"/>
      <c r="EV530" s="44"/>
      <c r="EW530" s="44"/>
      <c r="EX530" s="44"/>
      <c r="EY530" s="44"/>
      <c r="EZ530" s="44"/>
      <c r="FA530" s="44"/>
      <c r="FB530" s="44"/>
      <c r="FC530" s="44"/>
      <c r="FD530" s="44"/>
      <c r="FE530" s="44"/>
      <c r="FF530" s="44"/>
      <c r="FG530" s="44"/>
      <c r="FH530" s="44"/>
      <c r="FI530" s="44"/>
      <c r="FJ530" s="44"/>
      <c r="FK530" s="44"/>
      <c r="FL530" s="44"/>
      <c r="FM530" s="44"/>
      <c r="FN530" s="44"/>
      <c r="FO530" s="44"/>
      <c r="FP530" s="44"/>
      <c r="FQ530" s="44"/>
      <c r="FR530" s="44"/>
      <c r="FS530" s="44"/>
      <c r="FT530" s="44"/>
      <c r="FU530" s="44"/>
      <c r="FV530" s="44"/>
      <c r="FW530" s="44"/>
      <c r="FX530" s="44"/>
      <c r="FY530" s="44"/>
      <c r="FZ530" s="44"/>
      <c r="GA530" s="44"/>
      <c r="GB530" s="44"/>
      <c r="GC530" s="44"/>
      <c r="GD530" s="44"/>
      <c r="GE530" s="44"/>
      <c r="GF530" s="44"/>
      <c r="GG530" s="44"/>
      <c r="GH530" s="44"/>
      <c r="GI530" s="44"/>
      <c r="GJ530" s="44"/>
      <c r="GK530" s="44"/>
      <c r="GL530" s="44"/>
      <c r="GM530" s="44"/>
      <c r="GN530" s="44"/>
      <c r="GO530" s="44"/>
      <c r="GP530" s="44"/>
      <c r="GQ530" s="44"/>
      <c r="GR530" s="44"/>
      <c r="GS530" s="44"/>
      <c r="GT530" s="44"/>
      <c r="GU530" s="44"/>
      <c r="GV530" s="44"/>
      <c r="GW530" s="44"/>
      <c r="GX530" s="44"/>
      <c r="GY530" s="44"/>
      <c r="GZ530" s="44"/>
      <c r="HA530" s="44"/>
      <c r="HB530" s="44"/>
      <c r="HC530" s="44"/>
      <c r="HD530" s="44"/>
      <c r="HE530" s="44"/>
      <c r="HF530" s="44"/>
      <c r="HG530" s="44"/>
      <c r="HH530" s="44"/>
      <c r="HI530" s="44"/>
      <c r="HJ530" s="44"/>
      <c r="HK530" s="44"/>
      <c r="HL530" s="44"/>
      <c r="HM530" s="44"/>
      <c r="HN530" s="44"/>
      <c r="HO530" s="44"/>
      <c r="HP530" s="44"/>
      <c r="HQ530" s="44"/>
      <c r="HR530" s="44"/>
      <c r="HS530" s="44"/>
      <c r="HT530" s="44"/>
      <c r="HU530" s="44"/>
      <c r="HV530" s="44"/>
      <c r="HW530" s="44"/>
      <c r="HX530" s="44"/>
      <c r="HY530" s="44"/>
      <c r="HZ530" s="44"/>
      <c r="IA530" s="44"/>
      <c r="IB530" s="44"/>
      <c r="IC530" s="44"/>
      <c r="ID530" s="44"/>
      <c r="IE530" s="44"/>
      <c r="IF530" s="44"/>
      <c r="IG530" s="44"/>
      <c r="IH530" s="44"/>
      <c r="II530" s="44"/>
      <c r="IJ530" s="44"/>
      <c r="IK530" s="44"/>
      <c r="IL530" s="44"/>
      <c r="IM530" s="44"/>
      <c r="IN530" s="44"/>
      <c r="IO530" s="44"/>
      <c r="IP530" s="44"/>
      <c r="IQ530" s="44"/>
      <c r="IR530" s="44"/>
      <c r="IS530" s="44"/>
      <c r="IT530" s="44"/>
      <c r="IU530" s="44"/>
      <c r="IV530" s="44"/>
      <c r="IW530" s="44"/>
    </row>
    <row r="531" spans="1:257" s="3" customFormat="1" ht="12.45" customHeight="1" x14ac:dyDescent="0.2">
      <c r="A531" s="44" t="s">
        <v>248</v>
      </c>
      <c r="B531" s="44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4"/>
      <c r="S531" s="44"/>
      <c r="T531" s="44"/>
      <c r="U531" s="44"/>
      <c r="V531" s="44"/>
      <c r="W531" s="44"/>
      <c r="X531" s="44"/>
      <c r="Y531" s="44"/>
      <c r="Z531" s="44"/>
      <c r="AA531" s="44"/>
      <c r="AB531" s="44"/>
      <c r="AC531" s="44"/>
      <c r="AD531" s="44"/>
      <c r="AE531" s="44"/>
      <c r="AF531" s="44"/>
      <c r="AG531" s="44"/>
      <c r="AH531" s="44"/>
      <c r="AI531" s="44"/>
      <c r="AJ531" s="44"/>
      <c r="AK531" s="44"/>
      <c r="AL531" s="44"/>
      <c r="AM531" s="44"/>
      <c r="AN531" s="44"/>
      <c r="AO531" s="44"/>
      <c r="AP531" s="44"/>
      <c r="AQ531" s="44"/>
      <c r="AR531" s="44"/>
      <c r="AS531" s="44"/>
      <c r="AT531" s="44"/>
      <c r="AU531" s="44"/>
      <c r="AV531" s="44"/>
      <c r="AW531" s="44"/>
      <c r="AX531" s="44"/>
      <c r="AY531" s="44"/>
      <c r="AZ531" s="44"/>
      <c r="BA531" s="44"/>
      <c r="BB531" s="44"/>
      <c r="BC531" s="44"/>
      <c r="BD531" s="44"/>
      <c r="BE531" s="44"/>
      <c r="BF531" s="44"/>
      <c r="BG531" s="44"/>
      <c r="BH531" s="44"/>
      <c r="BI531" s="44"/>
      <c r="BJ531" s="44"/>
      <c r="BK531" s="44"/>
      <c r="BL531" s="44"/>
      <c r="BM531" s="44"/>
      <c r="BN531" s="44"/>
      <c r="BO531" s="44"/>
      <c r="BP531" s="44"/>
      <c r="BQ531" s="44"/>
      <c r="BR531" s="44"/>
      <c r="BS531" s="44"/>
      <c r="BT531" s="44"/>
      <c r="BU531" s="44"/>
      <c r="BV531" s="44"/>
      <c r="BW531" s="44"/>
      <c r="BX531" s="44"/>
      <c r="BY531" s="44"/>
      <c r="BZ531" s="44"/>
      <c r="CA531" s="44"/>
      <c r="CB531" s="44"/>
      <c r="CC531" s="44"/>
      <c r="CD531" s="44"/>
      <c r="CE531" s="44"/>
      <c r="CF531" s="44"/>
      <c r="CG531" s="44"/>
      <c r="CH531" s="44"/>
      <c r="CI531" s="44"/>
      <c r="CJ531" s="44"/>
      <c r="CK531" s="44"/>
      <c r="CL531" s="44"/>
      <c r="CM531" s="44"/>
      <c r="CN531" s="44"/>
      <c r="CO531" s="44"/>
      <c r="CP531" s="44"/>
      <c r="CQ531" s="44"/>
      <c r="CR531" s="44"/>
      <c r="CS531" s="44"/>
      <c r="CT531" s="44"/>
      <c r="CU531" s="44"/>
      <c r="CV531" s="44"/>
      <c r="CW531" s="44"/>
      <c r="CX531" s="44"/>
      <c r="CY531" s="44"/>
      <c r="CZ531" s="44"/>
      <c r="DA531" s="44"/>
      <c r="DB531" s="44"/>
      <c r="DC531" s="44"/>
      <c r="DD531" s="44"/>
      <c r="DE531" s="44"/>
      <c r="DF531" s="44"/>
      <c r="DG531" s="44"/>
      <c r="DH531" s="44"/>
      <c r="DI531" s="44"/>
      <c r="DJ531" s="44"/>
      <c r="DK531" s="44"/>
      <c r="DL531" s="44"/>
      <c r="DM531" s="44"/>
      <c r="DN531" s="44"/>
      <c r="DO531" s="44"/>
      <c r="DP531" s="44"/>
      <c r="DQ531" s="44"/>
      <c r="DR531" s="44"/>
      <c r="DS531" s="44"/>
      <c r="DT531" s="44"/>
      <c r="DU531" s="44"/>
      <c r="DV531" s="44"/>
      <c r="DW531" s="44"/>
      <c r="DX531" s="44"/>
      <c r="DY531" s="44"/>
      <c r="DZ531" s="44"/>
      <c r="EA531" s="44"/>
      <c r="EB531" s="44"/>
      <c r="EC531" s="44"/>
      <c r="ED531" s="44"/>
      <c r="EE531" s="44"/>
      <c r="EF531" s="44"/>
      <c r="EG531" s="44"/>
      <c r="EH531" s="44"/>
      <c r="EI531" s="44"/>
      <c r="EJ531" s="44"/>
      <c r="EK531" s="44"/>
      <c r="EL531" s="44"/>
      <c r="EM531" s="44"/>
      <c r="EN531" s="44"/>
      <c r="EO531" s="44"/>
      <c r="EP531" s="44"/>
      <c r="EQ531" s="44"/>
      <c r="ER531" s="44"/>
      <c r="ES531" s="44"/>
      <c r="ET531" s="44"/>
      <c r="EU531" s="44"/>
      <c r="EV531" s="44"/>
      <c r="EW531" s="44"/>
      <c r="EX531" s="44"/>
      <c r="EY531" s="44"/>
      <c r="EZ531" s="44"/>
      <c r="FA531" s="44"/>
      <c r="FB531" s="44"/>
      <c r="FC531" s="44"/>
      <c r="FD531" s="44"/>
      <c r="FE531" s="44"/>
      <c r="FF531" s="44"/>
      <c r="FG531" s="44"/>
      <c r="FH531" s="44"/>
      <c r="FI531" s="44"/>
      <c r="FJ531" s="44"/>
      <c r="FK531" s="44"/>
      <c r="FL531" s="44"/>
      <c r="FM531" s="44"/>
      <c r="FN531" s="44"/>
      <c r="FO531" s="44"/>
      <c r="FP531" s="44"/>
      <c r="FQ531" s="44"/>
      <c r="FR531" s="44"/>
      <c r="FS531" s="44"/>
      <c r="FT531" s="44"/>
      <c r="FU531" s="44"/>
      <c r="FV531" s="44"/>
      <c r="FW531" s="44"/>
      <c r="FX531" s="44"/>
      <c r="FY531" s="44"/>
      <c r="FZ531" s="44"/>
      <c r="GA531" s="44"/>
      <c r="GB531" s="44"/>
      <c r="GC531" s="44"/>
      <c r="GD531" s="44"/>
      <c r="GE531" s="44"/>
      <c r="GF531" s="44"/>
      <c r="GG531" s="44"/>
      <c r="GH531" s="44"/>
      <c r="GI531" s="44"/>
      <c r="GJ531" s="44"/>
      <c r="GK531" s="44"/>
      <c r="GL531" s="44"/>
      <c r="GM531" s="44"/>
      <c r="GN531" s="44"/>
      <c r="GO531" s="44"/>
      <c r="GP531" s="44"/>
      <c r="GQ531" s="44"/>
      <c r="GR531" s="44"/>
      <c r="GS531" s="44"/>
      <c r="GT531" s="44"/>
      <c r="GU531" s="44"/>
      <c r="GV531" s="44"/>
      <c r="GW531" s="44"/>
      <c r="GX531" s="44"/>
      <c r="GY531" s="44"/>
      <c r="GZ531" s="44"/>
      <c r="HA531" s="44"/>
      <c r="HB531" s="44"/>
      <c r="HC531" s="44"/>
      <c r="HD531" s="44"/>
      <c r="HE531" s="44"/>
      <c r="HF531" s="44"/>
      <c r="HG531" s="44"/>
      <c r="HH531" s="44"/>
      <c r="HI531" s="44"/>
      <c r="HJ531" s="44"/>
      <c r="HK531" s="44"/>
      <c r="HL531" s="44"/>
      <c r="HM531" s="44"/>
      <c r="HN531" s="44"/>
      <c r="HO531" s="44"/>
      <c r="HP531" s="44"/>
      <c r="HQ531" s="44"/>
      <c r="HR531" s="44"/>
      <c r="HS531" s="44"/>
      <c r="HT531" s="44"/>
      <c r="HU531" s="44"/>
      <c r="HV531" s="44"/>
      <c r="HW531" s="44"/>
      <c r="HX531" s="44"/>
      <c r="HY531" s="44"/>
      <c r="HZ531" s="44"/>
      <c r="IA531" s="44"/>
      <c r="IB531" s="44"/>
      <c r="IC531" s="44"/>
      <c r="ID531" s="44"/>
      <c r="IE531" s="44"/>
      <c r="IF531" s="44"/>
      <c r="IG531" s="44"/>
      <c r="IH531" s="44"/>
      <c r="II531" s="44"/>
      <c r="IJ531" s="44"/>
      <c r="IK531" s="44"/>
      <c r="IL531" s="44"/>
      <c r="IM531" s="44"/>
      <c r="IN531" s="44"/>
      <c r="IO531" s="44"/>
      <c r="IP531" s="44"/>
      <c r="IQ531" s="44"/>
      <c r="IR531" s="44"/>
      <c r="IS531" s="44"/>
      <c r="IT531" s="44"/>
      <c r="IU531" s="44"/>
      <c r="IV531" s="44"/>
      <c r="IW531" s="44"/>
    </row>
    <row r="532" spans="1:257" ht="11.1" customHeight="1" x14ac:dyDescent="0.2">
      <c r="A532" s="45" t="s">
        <v>53</v>
      </c>
      <c r="B532" s="45"/>
      <c r="D532" s="6" t="s">
        <v>581</v>
      </c>
      <c r="G532" s="12" t="s">
        <v>580</v>
      </c>
      <c r="H532" s="12" t="s">
        <v>580</v>
      </c>
      <c r="O532" s="26"/>
    </row>
    <row r="533" spans="1:257" ht="11.1" customHeight="1" x14ac:dyDescent="0.2">
      <c r="A533" s="47" t="s">
        <v>422</v>
      </c>
      <c r="B533" s="47" t="s">
        <v>370</v>
      </c>
      <c r="C533" s="8" t="s">
        <v>329</v>
      </c>
      <c r="D533" s="9">
        <v>3000</v>
      </c>
      <c r="E533" s="9">
        <v>2046</v>
      </c>
      <c r="F533" s="9">
        <f>SUM(D533:E533)</f>
        <v>5046</v>
      </c>
      <c r="G533" s="9">
        <v>5046</v>
      </c>
      <c r="H533" s="9">
        <v>5000</v>
      </c>
      <c r="I533" s="12" t="s">
        <v>347</v>
      </c>
      <c r="O533" s="26"/>
    </row>
    <row r="534" spans="1:257" ht="11.1" customHeight="1" x14ac:dyDescent="0.2">
      <c r="A534" s="47" t="s">
        <v>423</v>
      </c>
      <c r="B534" s="47" t="s">
        <v>424</v>
      </c>
      <c r="C534" s="8" t="s">
        <v>394</v>
      </c>
      <c r="D534" s="9">
        <v>50</v>
      </c>
      <c r="E534" s="9"/>
      <c r="F534" s="9">
        <f t="shared" ref="F534:F535" si="68">SUM(D534:E534)</f>
        <v>50</v>
      </c>
      <c r="G534" s="9">
        <v>34</v>
      </c>
      <c r="H534" s="9">
        <v>50</v>
      </c>
      <c r="I534" s="12" t="s">
        <v>347</v>
      </c>
      <c r="O534" s="26"/>
    </row>
    <row r="535" spans="1:257" ht="11.1" customHeight="1" x14ac:dyDescent="0.2">
      <c r="A535" s="47" t="s">
        <v>425</v>
      </c>
      <c r="B535" s="47" t="s">
        <v>371</v>
      </c>
      <c r="C535" s="8" t="s">
        <v>710</v>
      </c>
      <c r="D535" s="9">
        <v>1654</v>
      </c>
      <c r="E535" s="9"/>
      <c r="F535" s="9">
        <f t="shared" si="68"/>
        <v>1654</v>
      </c>
      <c r="G535" s="9">
        <v>1653</v>
      </c>
      <c r="H535" s="9">
        <v>1677</v>
      </c>
      <c r="I535" s="12" t="s">
        <v>347</v>
      </c>
      <c r="J535" s="10">
        <v>1676792</v>
      </c>
      <c r="O535" s="26"/>
    </row>
    <row r="536" spans="1:257" s="3" customFormat="1" ht="11.1" customHeight="1" x14ac:dyDescent="0.2">
      <c r="A536" s="48"/>
      <c r="B536" s="48"/>
      <c r="C536" s="13" t="s">
        <v>54</v>
      </c>
      <c r="D536" s="14">
        <f t="shared" ref="D536" si="69">SUM(D533:D535)</f>
        <v>4704</v>
      </c>
      <c r="E536" s="14">
        <f t="shared" ref="E536:F536" si="70">SUM(E533:E535)</f>
        <v>2046</v>
      </c>
      <c r="F536" s="14">
        <f t="shared" si="70"/>
        <v>6750</v>
      </c>
      <c r="G536" s="14">
        <f t="shared" ref="G536:H536" si="71">SUM(G533:G535)</f>
        <v>6733</v>
      </c>
      <c r="H536" s="14">
        <f t="shared" si="71"/>
        <v>6727</v>
      </c>
      <c r="I536" s="6"/>
      <c r="J536" s="3">
        <f>SUM(J533:J535)</f>
        <v>1676792</v>
      </c>
      <c r="O536" s="26"/>
    </row>
    <row r="537" spans="1:257" s="3" customFormat="1" ht="11.1" customHeight="1" x14ac:dyDescent="0.2">
      <c r="A537" s="45"/>
      <c r="B537" s="45"/>
      <c r="D537" s="6"/>
      <c r="E537" s="6" t="s">
        <v>580</v>
      </c>
      <c r="F537" s="6"/>
      <c r="G537" s="6"/>
      <c r="H537" s="6"/>
      <c r="I537" s="6"/>
      <c r="O537" s="26"/>
    </row>
    <row r="538" spans="1:257" s="3" customFormat="1" ht="11.1" customHeight="1" x14ac:dyDescent="0.2">
      <c r="A538" s="45"/>
      <c r="B538" s="45"/>
      <c r="D538" s="6"/>
      <c r="E538" s="6"/>
      <c r="F538" s="6"/>
      <c r="G538" s="6"/>
      <c r="H538" s="6"/>
      <c r="I538" s="6"/>
      <c r="O538" s="26"/>
    </row>
    <row r="539" spans="1:257" s="3" customFormat="1" ht="12.45" customHeight="1" x14ac:dyDescent="0.2">
      <c r="A539" s="44" t="s">
        <v>254</v>
      </c>
      <c r="B539" s="44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4"/>
      <c r="S539" s="44"/>
      <c r="T539" s="44"/>
      <c r="U539" s="44"/>
      <c r="V539" s="44"/>
      <c r="W539" s="44"/>
      <c r="X539" s="44"/>
      <c r="Y539" s="44"/>
      <c r="Z539" s="44"/>
      <c r="AA539" s="44"/>
      <c r="AB539" s="44"/>
      <c r="AC539" s="44"/>
      <c r="AD539" s="44"/>
      <c r="AE539" s="44"/>
      <c r="AF539" s="44"/>
      <c r="AG539" s="44"/>
      <c r="AH539" s="44"/>
      <c r="AI539" s="44"/>
      <c r="AJ539" s="44"/>
      <c r="AK539" s="44"/>
      <c r="AL539" s="44"/>
      <c r="AM539" s="44"/>
      <c r="AN539" s="44"/>
      <c r="AO539" s="44"/>
      <c r="AP539" s="44"/>
      <c r="AQ539" s="44"/>
      <c r="AR539" s="44"/>
      <c r="AS539" s="44"/>
      <c r="AT539" s="44"/>
      <c r="AU539" s="44"/>
      <c r="AV539" s="44"/>
      <c r="AW539" s="44"/>
      <c r="AX539" s="44"/>
      <c r="AY539" s="44"/>
      <c r="AZ539" s="44"/>
      <c r="BA539" s="44"/>
      <c r="BB539" s="44"/>
      <c r="BC539" s="44"/>
      <c r="BD539" s="44"/>
      <c r="BE539" s="44"/>
      <c r="BF539" s="44"/>
      <c r="BG539" s="44"/>
      <c r="BH539" s="44"/>
      <c r="BI539" s="44"/>
      <c r="BJ539" s="44"/>
      <c r="BK539" s="44"/>
      <c r="BL539" s="44"/>
      <c r="BM539" s="44"/>
      <c r="BN539" s="44"/>
      <c r="BO539" s="44"/>
      <c r="BP539" s="44"/>
      <c r="BQ539" s="44"/>
      <c r="BR539" s="44"/>
      <c r="BS539" s="44"/>
      <c r="BT539" s="44"/>
      <c r="BU539" s="44"/>
      <c r="BV539" s="44"/>
      <c r="BW539" s="44"/>
      <c r="BX539" s="44"/>
      <c r="BY539" s="44"/>
      <c r="BZ539" s="44"/>
      <c r="CA539" s="44"/>
      <c r="CB539" s="44"/>
      <c r="CC539" s="44"/>
      <c r="CD539" s="44"/>
      <c r="CE539" s="44"/>
      <c r="CF539" s="44"/>
      <c r="CG539" s="44"/>
      <c r="CH539" s="44"/>
      <c r="CI539" s="44"/>
      <c r="CJ539" s="44"/>
      <c r="CK539" s="44"/>
      <c r="CL539" s="44"/>
      <c r="CM539" s="44"/>
      <c r="CN539" s="44"/>
      <c r="CO539" s="44"/>
      <c r="CP539" s="44"/>
      <c r="CQ539" s="44"/>
      <c r="CR539" s="44"/>
      <c r="CS539" s="44"/>
      <c r="CT539" s="44"/>
      <c r="CU539" s="44"/>
      <c r="CV539" s="44"/>
      <c r="CW539" s="44"/>
      <c r="CX539" s="44"/>
      <c r="CY539" s="44"/>
      <c r="CZ539" s="44"/>
      <c r="DA539" s="44"/>
      <c r="DB539" s="44"/>
      <c r="DC539" s="44"/>
      <c r="DD539" s="44"/>
      <c r="DE539" s="44"/>
      <c r="DF539" s="44"/>
      <c r="DG539" s="44"/>
      <c r="DH539" s="44"/>
      <c r="DI539" s="44"/>
      <c r="DJ539" s="44"/>
      <c r="DK539" s="44"/>
      <c r="DL539" s="44"/>
      <c r="DM539" s="44"/>
      <c r="DN539" s="44"/>
      <c r="DO539" s="44"/>
      <c r="DP539" s="44"/>
      <c r="DQ539" s="44"/>
      <c r="DR539" s="44"/>
      <c r="DS539" s="44"/>
      <c r="DT539" s="44"/>
      <c r="DU539" s="44"/>
      <c r="DV539" s="44"/>
      <c r="DW539" s="44"/>
      <c r="DX539" s="44"/>
      <c r="DY539" s="44"/>
      <c r="DZ539" s="44"/>
      <c r="EA539" s="44"/>
      <c r="EB539" s="44"/>
      <c r="EC539" s="44"/>
      <c r="ED539" s="44"/>
      <c r="EE539" s="44"/>
      <c r="EF539" s="44"/>
      <c r="EG539" s="44"/>
      <c r="EH539" s="44"/>
      <c r="EI539" s="44"/>
      <c r="EJ539" s="44"/>
      <c r="EK539" s="44"/>
      <c r="EL539" s="44"/>
      <c r="EM539" s="44"/>
      <c r="EN539" s="44"/>
      <c r="EO539" s="44"/>
      <c r="EP539" s="44"/>
      <c r="EQ539" s="44"/>
      <c r="ER539" s="44"/>
      <c r="ES539" s="44"/>
      <c r="ET539" s="44"/>
      <c r="EU539" s="44"/>
      <c r="EV539" s="44"/>
      <c r="EW539" s="44"/>
      <c r="EX539" s="44"/>
      <c r="EY539" s="44"/>
      <c r="EZ539" s="44"/>
      <c r="FA539" s="44"/>
      <c r="FB539" s="44"/>
      <c r="FC539" s="44"/>
      <c r="FD539" s="44"/>
      <c r="FE539" s="44"/>
      <c r="FF539" s="44"/>
      <c r="FG539" s="44"/>
      <c r="FH539" s="44"/>
      <c r="FI539" s="44"/>
      <c r="FJ539" s="44"/>
      <c r="FK539" s="44"/>
      <c r="FL539" s="44"/>
      <c r="FM539" s="44"/>
      <c r="FN539" s="44"/>
      <c r="FO539" s="44"/>
      <c r="FP539" s="44"/>
      <c r="FQ539" s="44"/>
      <c r="FR539" s="44"/>
      <c r="FS539" s="44"/>
      <c r="FT539" s="44"/>
      <c r="FU539" s="44"/>
      <c r="FV539" s="44"/>
      <c r="FW539" s="44"/>
      <c r="FX539" s="44"/>
      <c r="FY539" s="44"/>
      <c r="FZ539" s="44"/>
      <c r="GA539" s="44"/>
      <c r="GB539" s="44"/>
      <c r="GC539" s="44"/>
      <c r="GD539" s="44"/>
      <c r="GE539" s="44"/>
      <c r="GF539" s="44"/>
      <c r="GG539" s="44"/>
      <c r="GH539" s="44"/>
      <c r="GI539" s="44"/>
      <c r="GJ539" s="44"/>
      <c r="GK539" s="44"/>
      <c r="GL539" s="44"/>
      <c r="GM539" s="44"/>
      <c r="GN539" s="44"/>
      <c r="GO539" s="44"/>
      <c r="GP539" s="44"/>
      <c r="GQ539" s="44"/>
      <c r="GR539" s="44"/>
      <c r="GS539" s="44"/>
      <c r="GT539" s="44"/>
      <c r="GU539" s="44"/>
      <c r="GV539" s="44"/>
      <c r="GW539" s="44"/>
      <c r="GX539" s="44"/>
      <c r="GY539" s="44"/>
      <c r="GZ539" s="44"/>
      <c r="HA539" s="44"/>
      <c r="HB539" s="44"/>
      <c r="HC539" s="44"/>
      <c r="HD539" s="44"/>
      <c r="HE539" s="44"/>
      <c r="HF539" s="44"/>
      <c r="HG539" s="44"/>
      <c r="HH539" s="44"/>
      <c r="HI539" s="44"/>
      <c r="HJ539" s="44"/>
      <c r="HK539" s="44"/>
      <c r="HL539" s="44"/>
      <c r="HM539" s="44"/>
      <c r="HN539" s="44"/>
      <c r="HO539" s="44"/>
      <c r="HP539" s="44"/>
      <c r="HQ539" s="44"/>
      <c r="HR539" s="44"/>
      <c r="HS539" s="44"/>
      <c r="HT539" s="44"/>
      <c r="HU539" s="44"/>
      <c r="HV539" s="44"/>
      <c r="HW539" s="44"/>
      <c r="HX539" s="44"/>
      <c r="HY539" s="44"/>
      <c r="HZ539" s="44"/>
      <c r="IA539" s="44"/>
      <c r="IB539" s="44"/>
      <c r="IC539" s="44"/>
      <c r="ID539" s="44"/>
      <c r="IE539" s="44"/>
      <c r="IF539" s="44"/>
      <c r="IG539" s="44"/>
      <c r="IH539" s="44"/>
      <c r="II539" s="44"/>
      <c r="IJ539" s="44"/>
      <c r="IK539" s="44"/>
      <c r="IL539" s="44"/>
      <c r="IM539" s="44"/>
      <c r="IN539" s="44"/>
      <c r="IO539" s="44"/>
      <c r="IP539" s="44"/>
      <c r="IQ539" s="44"/>
      <c r="IR539" s="44"/>
      <c r="IS539" s="44"/>
      <c r="IT539" s="44"/>
      <c r="IU539" s="44"/>
      <c r="IV539" s="44"/>
      <c r="IW539" s="44"/>
    </row>
    <row r="540" spans="1:257" s="3" customFormat="1" ht="12.45" customHeight="1" x14ac:dyDescent="0.2">
      <c r="A540" s="44" t="s">
        <v>248</v>
      </c>
      <c r="B540" s="44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4"/>
      <c r="S540" s="44"/>
      <c r="T540" s="44"/>
      <c r="U540" s="44"/>
      <c r="V540" s="44"/>
      <c r="W540" s="44"/>
      <c r="X540" s="44"/>
      <c r="Y540" s="44"/>
      <c r="Z540" s="44"/>
      <c r="AA540" s="44"/>
      <c r="AB540" s="44"/>
      <c r="AC540" s="44"/>
      <c r="AD540" s="44"/>
      <c r="AE540" s="44"/>
      <c r="AF540" s="44"/>
      <c r="AG540" s="44"/>
      <c r="AH540" s="44"/>
      <c r="AI540" s="44"/>
      <c r="AJ540" s="44"/>
      <c r="AK540" s="44"/>
      <c r="AL540" s="44"/>
      <c r="AM540" s="44"/>
      <c r="AN540" s="44"/>
      <c r="AO540" s="44"/>
      <c r="AP540" s="44"/>
      <c r="AQ540" s="44"/>
      <c r="AR540" s="44"/>
      <c r="AS540" s="44"/>
      <c r="AT540" s="44"/>
      <c r="AU540" s="44"/>
      <c r="AV540" s="44"/>
      <c r="AW540" s="44"/>
      <c r="AX540" s="44"/>
      <c r="AY540" s="44"/>
      <c r="AZ540" s="44"/>
      <c r="BA540" s="44"/>
      <c r="BB540" s="44"/>
      <c r="BC540" s="44"/>
      <c r="BD540" s="44"/>
      <c r="BE540" s="44"/>
      <c r="BF540" s="44"/>
      <c r="BG540" s="44"/>
      <c r="BH540" s="44"/>
      <c r="BI540" s="44"/>
      <c r="BJ540" s="44"/>
      <c r="BK540" s="44"/>
      <c r="BL540" s="44"/>
      <c r="BM540" s="44"/>
      <c r="BN540" s="44"/>
      <c r="BO540" s="44"/>
      <c r="BP540" s="44"/>
      <c r="BQ540" s="44"/>
      <c r="BR540" s="44"/>
      <c r="BS540" s="44"/>
      <c r="BT540" s="44"/>
      <c r="BU540" s="44"/>
      <c r="BV540" s="44"/>
      <c r="BW540" s="44"/>
      <c r="BX540" s="44"/>
      <c r="BY540" s="44"/>
      <c r="BZ540" s="44"/>
      <c r="CA540" s="44"/>
      <c r="CB540" s="44"/>
      <c r="CC540" s="44"/>
      <c r="CD540" s="44"/>
      <c r="CE540" s="44"/>
      <c r="CF540" s="44"/>
      <c r="CG540" s="44"/>
      <c r="CH540" s="44"/>
      <c r="CI540" s="44"/>
      <c r="CJ540" s="44"/>
      <c r="CK540" s="44"/>
      <c r="CL540" s="44"/>
      <c r="CM540" s="44"/>
      <c r="CN540" s="44"/>
      <c r="CO540" s="44"/>
      <c r="CP540" s="44"/>
      <c r="CQ540" s="44"/>
      <c r="CR540" s="44"/>
      <c r="CS540" s="44"/>
      <c r="CT540" s="44"/>
      <c r="CU540" s="44"/>
      <c r="CV540" s="44"/>
      <c r="CW540" s="44"/>
      <c r="CX540" s="44"/>
      <c r="CY540" s="44"/>
      <c r="CZ540" s="44"/>
      <c r="DA540" s="44"/>
      <c r="DB540" s="44"/>
      <c r="DC540" s="44"/>
      <c r="DD540" s="44"/>
      <c r="DE540" s="44"/>
      <c r="DF540" s="44"/>
      <c r="DG540" s="44"/>
      <c r="DH540" s="44"/>
      <c r="DI540" s="44"/>
      <c r="DJ540" s="44"/>
      <c r="DK540" s="44"/>
      <c r="DL540" s="44"/>
      <c r="DM540" s="44"/>
      <c r="DN540" s="44"/>
      <c r="DO540" s="44"/>
      <c r="DP540" s="44"/>
      <c r="DQ540" s="44"/>
      <c r="DR540" s="44"/>
      <c r="DS540" s="44"/>
      <c r="DT540" s="44"/>
      <c r="DU540" s="44"/>
      <c r="DV540" s="44"/>
      <c r="DW540" s="44"/>
      <c r="DX540" s="44"/>
      <c r="DY540" s="44"/>
      <c r="DZ540" s="44"/>
      <c r="EA540" s="44"/>
      <c r="EB540" s="44"/>
      <c r="EC540" s="44"/>
      <c r="ED540" s="44"/>
      <c r="EE540" s="44"/>
      <c r="EF540" s="44"/>
      <c r="EG540" s="44"/>
      <c r="EH540" s="44"/>
      <c r="EI540" s="44"/>
      <c r="EJ540" s="44"/>
      <c r="EK540" s="44"/>
      <c r="EL540" s="44"/>
      <c r="EM540" s="44"/>
      <c r="EN540" s="44"/>
      <c r="EO540" s="44"/>
      <c r="EP540" s="44"/>
      <c r="EQ540" s="44"/>
      <c r="ER540" s="44"/>
      <c r="ES540" s="44"/>
      <c r="ET540" s="44"/>
      <c r="EU540" s="44"/>
      <c r="EV540" s="44"/>
      <c r="EW540" s="44"/>
      <c r="EX540" s="44"/>
      <c r="EY540" s="44"/>
      <c r="EZ540" s="44"/>
      <c r="FA540" s="44"/>
      <c r="FB540" s="44"/>
      <c r="FC540" s="44"/>
      <c r="FD540" s="44"/>
      <c r="FE540" s="44"/>
      <c r="FF540" s="44"/>
      <c r="FG540" s="44"/>
      <c r="FH540" s="44"/>
      <c r="FI540" s="44"/>
      <c r="FJ540" s="44"/>
      <c r="FK540" s="44"/>
      <c r="FL540" s="44"/>
      <c r="FM540" s="44"/>
      <c r="FN540" s="44"/>
      <c r="FO540" s="44"/>
      <c r="FP540" s="44"/>
      <c r="FQ540" s="44"/>
      <c r="FR540" s="44"/>
      <c r="FS540" s="44"/>
      <c r="FT540" s="44"/>
      <c r="FU540" s="44"/>
      <c r="FV540" s="44"/>
      <c r="FW540" s="44"/>
      <c r="FX540" s="44"/>
      <c r="FY540" s="44"/>
      <c r="FZ540" s="44"/>
      <c r="GA540" s="44"/>
      <c r="GB540" s="44"/>
      <c r="GC540" s="44"/>
      <c r="GD540" s="44"/>
      <c r="GE540" s="44"/>
      <c r="GF540" s="44"/>
      <c r="GG540" s="44"/>
      <c r="GH540" s="44"/>
      <c r="GI540" s="44"/>
      <c r="GJ540" s="44"/>
      <c r="GK540" s="44"/>
      <c r="GL540" s="44"/>
      <c r="GM540" s="44"/>
      <c r="GN540" s="44"/>
      <c r="GO540" s="44"/>
      <c r="GP540" s="44"/>
      <c r="GQ540" s="44"/>
      <c r="GR540" s="44"/>
      <c r="GS540" s="44"/>
      <c r="GT540" s="44"/>
      <c r="GU540" s="44"/>
      <c r="GV540" s="44"/>
      <c r="GW540" s="44"/>
      <c r="GX540" s="44"/>
      <c r="GY540" s="44"/>
      <c r="GZ540" s="44"/>
      <c r="HA540" s="44"/>
      <c r="HB540" s="44"/>
      <c r="HC540" s="44"/>
      <c r="HD540" s="44"/>
      <c r="HE540" s="44"/>
      <c r="HF540" s="44"/>
      <c r="HG540" s="44"/>
      <c r="HH540" s="44"/>
      <c r="HI540" s="44"/>
      <c r="HJ540" s="44"/>
      <c r="HK540" s="44"/>
      <c r="HL540" s="44"/>
      <c r="HM540" s="44"/>
      <c r="HN540" s="44"/>
      <c r="HO540" s="44"/>
      <c r="HP540" s="44"/>
      <c r="HQ540" s="44"/>
      <c r="HR540" s="44"/>
      <c r="HS540" s="44"/>
      <c r="HT540" s="44"/>
      <c r="HU540" s="44"/>
      <c r="HV540" s="44"/>
      <c r="HW540" s="44"/>
      <c r="HX540" s="44"/>
      <c r="HY540" s="44"/>
      <c r="HZ540" s="44"/>
      <c r="IA540" s="44"/>
      <c r="IB540" s="44"/>
      <c r="IC540" s="44"/>
      <c r="ID540" s="44"/>
      <c r="IE540" s="44"/>
      <c r="IF540" s="44"/>
      <c r="IG540" s="44"/>
      <c r="IH540" s="44"/>
      <c r="II540" s="44"/>
      <c r="IJ540" s="44"/>
      <c r="IK540" s="44"/>
      <c r="IL540" s="44"/>
      <c r="IM540" s="44"/>
      <c r="IN540" s="44"/>
      <c r="IO540" s="44"/>
      <c r="IP540" s="44"/>
      <c r="IQ540" s="44"/>
      <c r="IR540" s="44"/>
      <c r="IS540" s="44"/>
      <c r="IT540" s="44"/>
      <c r="IU540" s="44"/>
      <c r="IV540" s="44"/>
      <c r="IW540" s="44"/>
    </row>
    <row r="541" spans="1:257" s="3" customFormat="1" ht="11.1" customHeight="1" x14ac:dyDescent="0.2">
      <c r="A541" s="45" t="s">
        <v>51</v>
      </c>
      <c r="B541" s="45"/>
      <c r="D541" s="6" t="s">
        <v>581</v>
      </c>
      <c r="E541" s="6"/>
      <c r="F541" s="6"/>
      <c r="G541" s="6"/>
      <c r="H541" s="6"/>
      <c r="I541" s="6"/>
      <c r="J541" s="3" t="s">
        <v>313</v>
      </c>
      <c r="L541" s="2"/>
      <c r="O541" s="26"/>
    </row>
    <row r="542" spans="1:257" ht="11.1" customHeight="1" x14ac:dyDescent="0.2">
      <c r="A542" s="47" t="s">
        <v>310</v>
      </c>
      <c r="B542" s="47" t="s">
        <v>310</v>
      </c>
      <c r="C542" s="8" t="s">
        <v>741</v>
      </c>
      <c r="D542" s="16">
        <v>48</v>
      </c>
      <c r="E542" s="16"/>
      <c r="F542" s="16">
        <f>SUM(D542:E542)</f>
        <v>48</v>
      </c>
      <c r="G542" s="16">
        <v>48</v>
      </c>
      <c r="H542" s="16">
        <v>38</v>
      </c>
      <c r="I542" s="12" t="s">
        <v>347</v>
      </c>
      <c r="J542" s="12">
        <v>38250</v>
      </c>
      <c r="K542" s="12"/>
      <c r="O542" s="26"/>
    </row>
    <row r="543" spans="1:257" ht="11.1" customHeight="1" x14ac:dyDescent="0.2">
      <c r="A543" s="47" t="s">
        <v>310</v>
      </c>
      <c r="B543" s="47"/>
      <c r="C543" s="7" t="s">
        <v>205</v>
      </c>
      <c r="D543" s="16">
        <v>0</v>
      </c>
      <c r="E543" s="16"/>
      <c r="F543" s="16">
        <f t="shared" ref="F543:F559" si="72">SUM(D543:E543)</f>
        <v>0</v>
      </c>
      <c r="G543" s="16"/>
      <c r="H543" s="16"/>
      <c r="I543" s="12" t="s">
        <v>347</v>
      </c>
      <c r="J543" s="12"/>
      <c r="K543" s="12"/>
      <c r="L543" s="12"/>
      <c r="M543" s="12"/>
      <c r="N543" s="12"/>
      <c r="O543" s="26"/>
    </row>
    <row r="544" spans="1:257" ht="11.1" customHeight="1" x14ac:dyDescent="0.2">
      <c r="A544" s="47" t="s">
        <v>310</v>
      </c>
      <c r="B544" s="47"/>
      <c r="C544" s="8" t="s">
        <v>742</v>
      </c>
      <c r="D544" s="16">
        <v>5582</v>
      </c>
      <c r="E544" s="16"/>
      <c r="F544" s="16">
        <f t="shared" si="72"/>
        <v>5582</v>
      </c>
      <c r="G544" s="16">
        <v>5582</v>
      </c>
      <c r="H544" s="16">
        <v>5582</v>
      </c>
      <c r="I544" s="12" t="s">
        <v>347</v>
      </c>
      <c r="J544" s="12">
        <v>5581800</v>
      </c>
      <c r="K544" s="12"/>
      <c r="O544" s="26"/>
    </row>
    <row r="545" spans="1:15" ht="11.1" customHeight="1" x14ac:dyDescent="0.2">
      <c r="A545" s="47" t="s">
        <v>310</v>
      </c>
      <c r="B545" s="47"/>
      <c r="C545" s="8" t="s">
        <v>743</v>
      </c>
      <c r="D545" s="16">
        <v>10624</v>
      </c>
      <c r="E545" s="16"/>
      <c r="F545" s="16">
        <f t="shared" si="72"/>
        <v>10624</v>
      </c>
      <c r="G545" s="16">
        <v>10624</v>
      </c>
      <c r="H545" s="16">
        <v>10624</v>
      </c>
      <c r="I545" s="12" t="s">
        <v>347</v>
      </c>
      <c r="J545" s="12">
        <v>10624000</v>
      </c>
      <c r="K545" s="12"/>
      <c r="O545" s="26"/>
    </row>
    <row r="546" spans="1:15" ht="11.1" customHeight="1" x14ac:dyDescent="0.2">
      <c r="A546" s="47" t="s">
        <v>310</v>
      </c>
      <c r="B546" s="47"/>
      <c r="C546" s="8" t="s">
        <v>744</v>
      </c>
      <c r="D546" s="16">
        <v>100</v>
      </c>
      <c r="E546" s="16"/>
      <c r="F546" s="16">
        <f t="shared" si="72"/>
        <v>100</v>
      </c>
      <c r="G546" s="16">
        <v>100</v>
      </c>
      <c r="H546" s="16">
        <v>100</v>
      </c>
      <c r="I546" s="12" t="s">
        <v>347</v>
      </c>
      <c r="J546" s="12">
        <v>100000</v>
      </c>
      <c r="K546" s="12"/>
      <c r="O546" s="26"/>
    </row>
    <row r="547" spans="1:15" ht="11.1" customHeight="1" x14ac:dyDescent="0.2">
      <c r="A547" s="47" t="s">
        <v>310</v>
      </c>
      <c r="B547" s="47"/>
      <c r="C547" s="8" t="s">
        <v>745</v>
      </c>
      <c r="D547" s="16">
        <v>4177</v>
      </c>
      <c r="E547" s="16">
        <v>147</v>
      </c>
      <c r="F547" s="16">
        <f t="shared" si="72"/>
        <v>4324</v>
      </c>
      <c r="G547" s="16">
        <v>4324</v>
      </c>
      <c r="H547" s="16">
        <v>4324</v>
      </c>
      <c r="I547" s="12" t="s">
        <v>347</v>
      </c>
      <c r="J547" s="12">
        <v>4324000</v>
      </c>
      <c r="K547" s="12"/>
      <c r="O547" s="26"/>
    </row>
    <row r="548" spans="1:15" ht="11.1" customHeight="1" x14ac:dyDescent="0.2">
      <c r="A548" s="47" t="s">
        <v>310</v>
      </c>
      <c r="B548" s="47"/>
      <c r="C548" s="8" t="s">
        <v>746</v>
      </c>
      <c r="D548" s="16">
        <v>8000</v>
      </c>
      <c r="E548" s="16"/>
      <c r="F548" s="16">
        <f t="shared" si="72"/>
        <v>8000</v>
      </c>
      <c r="G548" s="16">
        <v>8000</v>
      </c>
      <c r="H548" s="16">
        <v>8000</v>
      </c>
      <c r="I548" s="12" t="s">
        <v>347</v>
      </c>
      <c r="J548" s="12">
        <v>8000000</v>
      </c>
      <c r="K548" s="12"/>
      <c r="O548" s="12"/>
    </row>
    <row r="549" spans="1:15" ht="11.1" customHeight="1" x14ac:dyDescent="0.2">
      <c r="A549" s="47" t="s">
        <v>508</v>
      </c>
      <c r="B549" s="47" t="s">
        <v>508</v>
      </c>
      <c r="C549" s="8" t="s">
        <v>747</v>
      </c>
      <c r="D549" s="16">
        <v>10166</v>
      </c>
      <c r="E549" s="16"/>
      <c r="F549" s="16">
        <f t="shared" si="72"/>
        <v>10166</v>
      </c>
      <c r="G549" s="16">
        <v>10166</v>
      </c>
      <c r="H549" s="16">
        <v>10464</v>
      </c>
      <c r="I549" s="12" t="s">
        <v>347</v>
      </c>
      <c r="J549" s="12">
        <v>10463872</v>
      </c>
      <c r="K549" s="12"/>
      <c r="O549" s="26"/>
    </row>
    <row r="550" spans="1:15" ht="11.1" customHeight="1" x14ac:dyDescent="0.2">
      <c r="A550" s="47" t="s">
        <v>509</v>
      </c>
      <c r="B550" s="47"/>
      <c r="C550" s="8" t="s">
        <v>607</v>
      </c>
      <c r="D550" s="16">
        <v>0</v>
      </c>
      <c r="E550" s="16">
        <v>292</v>
      </c>
      <c r="F550" s="16">
        <f t="shared" si="72"/>
        <v>292</v>
      </c>
      <c r="G550" s="16">
        <v>292</v>
      </c>
      <c r="H550" s="16">
        <v>0</v>
      </c>
      <c r="I550" s="12" t="s">
        <v>347</v>
      </c>
      <c r="J550" s="12"/>
      <c r="K550" s="12"/>
      <c r="O550" s="26"/>
    </row>
    <row r="551" spans="1:15" ht="11.1" customHeight="1" x14ac:dyDescent="0.2">
      <c r="A551" s="47" t="s">
        <v>509</v>
      </c>
      <c r="B551" s="47"/>
      <c r="C551" s="8" t="s">
        <v>606</v>
      </c>
      <c r="D551" s="16">
        <v>0</v>
      </c>
      <c r="E551" s="16">
        <v>272</v>
      </c>
      <c r="F551" s="16">
        <f t="shared" si="72"/>
        <v>272</v>
      </c>
      <c r="G551" s="16">
        <v>272</v>
      </c>
      <c r="H551" s="16">
        <v>0</v>
      </c>
      <c r="I551" s="12" t="s">
        <v>347</v>
      </c>
      <c r="J551" s="12"/>
      <c r="K551" s="12"/>
      <c r="O551" s="26"/>
    </row>
    <row r="552" spans="1:15" ht="11.1" customHeight="1" x14ac:dyDescent="0.2">
      <c r="A552" s="47" t="s">
        <v>509</v>
      </c>
      <c r="B552" s="47" t="s">
        <v>509</v>
      </c>
      <c r="C552" s="9" t="s">
        <v>748</v>
      </c>
      <c r="D552" s="16">
        <v>36</v>
      </c>
      <c r="E552" s="16">
        <v>2</v>
      </c>
      <c r="F552" s="16">
        <f t="shared" si="72"/>
        <v>38</v>
      </c>
      <c r="G552" s="16">
        <v>39</v>
      </c>
      <c r="H552" s="16">
        <v>39</v>
      </c>
      <c r="I552" s="12" t="s">
        <v>347</v>
      </c>
      <c r="J552" s="12">
        <v>39330</v>
      </c>
      <c r="K552" s="12"/>
      <c r="O552" s="26"/>
    </row>
    <row r="553" spans="1:15" ht="11.1" customHeight="1" x14ac:dyDescent="0.2">
      <c r="A553" s="47" t="s">
        <v>372</v>
      </c>
      <c r="B553" s="47" t="s">
        <v>372</v>
      </c>
      <c r="C553" s="9" t="s">
        <v>749</v>
      </c>
      <c r="D553" s="16">
        <v>2600</v>
      </c>
      <c r="E553" s="16">
        <v>43</v>
      </c>
      <c r="F553" s="16">
        <f t="shared" si="72"/>
        <v>2643</v>
      </c>
      <c r="G553" s="16">
        <v>2643</v>
      </c>
      <c r="H553" s="16">
        <v>2749</v>
      </c>
      <c r="I553" s="12" t="s">
        <v>347</v>
      </c>
      <c r="J553" s="12">
        <v>2748546</v>
      </c>
      <c r="K553" s="12"/>
      <c r="O553" s="26"/>
    </row>
    <row r="554" spans="1:15" ht="11.1" customHeight="1" x14ac:dyDescent="0.2">
      <c r="A554" s="47" t="s">
        <v>331</v>
      </c>
      <c r="B554" s="47" t="s">
        <v>331</v>
      </c>
      <c r="C554" s="9" t="s">
        <v>471</v>
      </c>
      <c r="D554" s="16">
        <v>0</v>
      </c>
      <c r="E554" s="16">
        <v>1727</v>
      </c>
      <c r="F554" s="16">
        <f t="shared" si="72"/>
        <v>1727</v>
      </c>
      <c r="G554" s="16">
        <v>1727</v>
      </c>
      <c r="H554" s="16">
        <v>0</v>
      </c>
      <c r="I554" s="12" t="s">
        <v>347</v>
      </c>
      <c r="J554" s="12"/>
      <c r="K554" s="12"/>
      <c r="O554" s="26"/>
    </row>
    <row r="555" spans="1:15" ht="11.1" customHeight="1" x14ac:dyDescent="0.2">
      <c r="A555" s="47" t="s">
        <v>331</v>
      </c>
      <c r="B555" s="47"/>
      <c r="C555" s="9" t="s">
        <v>516</v>
      </c>
      <c r="D555" s="16">
        <v>0</v>
      </c>
      <c r="E555" s="16"/>
      <c r="F555" s="16">
        <f t="shared" si="72"/>
        <v>0</v>
      </c>
      <c r="G555" s="16"/>
      <c r="H555" s="16">
        <v>0</v>
      </c>
      <c r="I555" s="12" t="s">
        <v>347</v>
      </c>
      <c r="J555" s="12"/>
      <c r="K555" s="12"/>
      <c r="O555" s="26"/>
    </row>
    <row r="556" spans="1:15" ht="11.1" customHeight="1" x14ac:dyDescent="0.2">
      <c r="A556" s="47" t="s">
        <v>331</v>
      </c>
      <c r="B556" s="47"/>
      <c r="C556" s="9" t="s">
        <v>608</v>
      </c>
      <c r="D556" s="16">
        <v>0</v>
      </c>
      <c r="E556" s="16">
        <v>2897</v>
      </c>
      <c r="F556" s="16">
        <f t="shared" si="72"/>
        <v>2897</v>
      </c>
      <c r="G556" s="16">
        <v>2896</v>
      </c>
      <c r="H556" s="16">
        <v>0</v>
      </c>
      <c r="I556" s="12" t="s">
        <v>347</v>
      </c>
      <c r="J556" s="12"/>
      <c r="K556" s="12"/>
      <c r="O556" s="26"/>
    </row>
    <row r="557" spans="1:15" ht="11.1" customHeight="1" x14ac:dyDescent="0.2">
      <c r="A557" s="47" t="s">
        <v>331</v>
      </c>
      <c r="B557" s="47"/>
      <c r="C557" s="9" t="s">
        <v>332</v>
      </c>
      <c r="D557" s="16">
        <v>0</v>
      </c>
      <c r="E557" s="16">
        <v>12896</v>
      </c>
      <c r="F557" s="16">
        <f t="shared" si="72"/>
        <v>12896</v>
      </c>
      <c r="G557" s="16">
        <v>12896</v>
      </c>
      <c r="H557" s="16">
        <v>0</v>
      </c>
      <c r="I557" s="12" t="s">
        <v>347</v>
      </c>
      <c r="J557" s="12"/>
      <c r="K557" s="12"/>
      <c r="O557" s="26"/>
    </row>
    <row r="558" spans="1:15" ht="11.1" customHeight="1" x14ac:dyDescent="0.2">
      <c r="A558" s="47" t="s">
        <v>609</v>
      </c>
      <c r="B558" s="47"/>
      <c r="C558" s="9" t="s">
        <v>610</v>
      </c>
      <c r="D558" s="16">
        <v>0</v>
      </c>
      <c r="E558" s="16">
        <v>2391</v>
      </c>
      <c r="F558" s="16">
        <f t="shared" si="72"/>
        <v>2391</v>
      </c>
      <c r="G558" s="16">
        <v>2391</v>
      </c>
      <c r="H558" s="16">
        <v>0</v>
      </c>
      <c r="I558" s="12" t="s">
        <v>347</v>
      </c>
      <c r="J558" s="12"/>
      <c r="K558" s="12"/>
      <c r="O558" s="26"/>
    </row>
    <row r="559" spans="1:15" ht="11.1" customHeight="1" x14ac:dyDescent="0.2">
      <c r="A559" s="47" t="s">
        <v>444</v>
      </c>
      <c r="B559" s="47" t="s">
        <v>444</v>
      </c>
      <c r="C559" s="9" t="s">
        <v>689</v>
      </c>
      <c r="D559" s="16">
        <v>0</v>
      </c>
      <c r="E559" s="9"/>
      <c r="F559" s="16">
        <f t="shared" si="72"/>
        <v>0</v>
      </c>
      <c r="G559" s="9">
        <v>1677</v>
      </c>
      <c r="H559" s="16">
        <v>0</v>
      </c>
      <c r="I559" s="12" t="s">
        <v>347</v>
      </c>
      <c r="J559" s="12"/>
      <c r="K559" s="12"/>
      <c r="O559" s="26"/>
    </row>
    <row r="560" spans="1:15" s="3" customFormat="1" ht="11.1" customHeight="1" x14ac:dyDescent="0.2">
      <c r="A560" s="14"/>
      <c r="B560" s="14"/>
      <c r="C560" s="14" t="s">
        <v>63</v>
      </c>
      <c r="D560" s="14">
        <f>SUM(D542:D559)</f>
        <v>41333</v>
      </c>
      <c r="E560" s="14">
        <f>SUM(E542:E559)</f>
        <v>20667</v>
      </c>
      <c r="F560" s="14">
        <f>SUM(F542:F559)</f>
        <v>62000</v>
      </c>
      <c r="G560" s="14">
        <f>SUM(G542:G559)</f>
        <v>63677</v>
      </c>
      <c r="H560" s="14">
        <f>SUM(H542:H559)</f>
        <v>41920</v>
      </c>
      <c r="I560" s="92"/>
      <c r="J560" s="14">
        <f>SUM(J542:J557)</f>
        <v>41919798</v>
      </c>
      <c r="K560" s="6"/>
      <c r="O560" s="26"/>
    </row>
    <row r="561" spans="1:257" s="3" customFormat="1" ht="11.1" customHeight="1" x14ac:dyDescent="0.2">
      <c r="A561" s="6"/>
      <c r="B561" s="6"/>
      <c r="C561" s="6"/>
      <c r="D561" s="6"/>
      <c r="E561" s="6" t="s">
        <v>580</v>
      </c>
      <c r="F561" s="6"/>
      <c r="G561" s="6"/>
      <c r="H561" s="6"/>
      <c r="I561" s="6"/>
      <c r="J561" s="6"/>
      <c r="K561" s="6"/>
      <c r="O561" s="26"/>
    </row>
    <row r="562" spans="1:257" s="3" customFormat="1" ht="11.1" customHeight="1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O562" s="26"/>
    </row>
    <row r="563" spans="1:257" s="3" customFormat="1" ht="11.1" customHeight="1" x14ac:dyDescent="0.2">
      <c r="A563" s="6" t="s">
        <v>632</v>
      </c>
      <c r="B563" s="6"/>
      <c r="C563" s="6"/>
      <c r="D563" s="6"/>
      <c r="E563" s="6"/>
      <c r="F563" s="6"/>
      <c r="G563" s="6"/>
      <c r="H563" s="6"/>
      <c r="I563" s="6"/>
      <c r="J563" s="6"/>
      <c r="K563" s="6"/>
      <c r="O563" s="26"/>
    </row>
    <row r="564" spans="1:257" s="3" customFormat="1" ht="12.45" customHeight="1" x14ac:dyDescent="0.2">
      <c r="A564" s="44" t="s">
        <v>248</v>
      </c>
      <c r="B564" s="44"/>
      <c r="C564" s="44"/>
      <c r="D564" s="44"/>
      <c r="E564" s="44"/>
      <c r="F564" s="44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4"/>
      <c r="S564" s="44"/>
      <c r="T564" s="44"/>
      <c r="U564" s="44"/>
      <c r="V564" s="44"/>
      <c r="W564" s="44"/>
      <c r="X564" s="44"/>
      <c r="Y564" s="44"/>
      <c r="Z564" s="44"/>
      <c r="AA564" s="44"/>
      <c r="AB564" s="44"/>
      <c r="AC564" s="44"/>
      <c r="AD564" s="44"/>
      <c r="AE564" s="44"/>
      <c r="AF564" s="44"/>
      <c r="AG564" s="44"/>
      <c r="AH564" s="44"/>
      <c r="AI564" s="44"/>
      <c r="AJ564" s="44"/>
      <c r="AK564" s="44"/>
      <c r="AL564" s="44"/>
      <c r="AM564" s="44"/>
      <c r="AN564" s="44"/>
      <c r="AO564" s="44"/>
      <c r="AP564" s="44"/>
      <c r="AQ564" s="44"/>
      <c r="AR564" s="44"/>
      <c r="AS564" s="44"/>
      <c r="AT564" s="44"/>
      <c r="AU564" s="44"/>
      <c r="AV564" s="44"/>
      <c r="AW564" s="44"/>
      <c r="AX564" s="44"/>
      <c r="AY564" s="44"/>
      <c r="AZ564" s="44"/>
      <c r="BA564" s="44"/>
      <c r="BB564" s="44"/>
      <c r="BC564" s="44"/>
      <c r="BD564" s="44"/>
      <c r="BE564" s="44"/>
      <c r="BF564" s="44"/>
      <c r="BG564" s="44"/>
      <c r="BH564" s="44"/>
      <c r="BI564" s="44"/>
      <c r="BJ564" s="44"/>
      <c r="BK564" s="44"/>
      <c r="BL564" s="44"/>
      <c r="BM564" s="44"/>
      <c r="BN564" s="44"/>
      <c r="BO564" s="44"/>
      <c r="BP564" s="44"/>
      <c r="BQ564" s="44"/>
      <c r="BR564" s="44"/>
      <c r="BS564" s="44"/>
      <c r="BT564" s="44"/>
      <c r="BU564" s="44"/>
      <c r="BV564" s="44"/>
      <c r="BW564" s="44"/>
      <c r="BX564" s="44"/>
      <c r="BY564" s="44"/>
      <c r="BZ564" s="44"/>
      <c r="CA564" s="44"/>
      <c r="CB564" s="44"/>
      <c r="CC564" s="44"/>
      <c r="CD564" s="44"/>
      <c r="CE564" s="44"/>
      <c r="CF564" s="44"/>
      <c r="CG564" s="44"/>
      <c r="CH564" s="44"/>
      <c r="CI564" s="44"/>
      <c r="CJ564" s="44"/>
      <c r="CK564" s="44"/>
      <c r="CL564" s="44"/>
      <c r="CM564" s="44"/>
      <c r="CN564" s="44"/>
      <c r="CO564" s="44"/>
      <c r="CP564" s="44"/>
      <c r="CQ564" s="44"/>
      <c r="CR564" s="44"/>
      <c r="CS564" s="44"/>
      <c r="CT564" s="44"/>
      <c r="CU564" s="44"/>
      <c r="CV564" s="44"/>
      <c r="CW564" s="44"/>
      <c r="CX564" s="44"/>
      <c r="CY564" s="44"/>
      <c r="CZ564" s="44"/>
      <c r="DA564" s="44"/>
      <c r="DB564" s="44"/>
      <c r="DC564" s="44"/>
      <c r="DD564" s="44"/>
      <c r="DE564" s="44"/>
      <c r="DF564" s="44"/>
      <c r="DG564" s="44"/>
      <c r="DH564" s="44"/>
      <c r="DI564" s="44"/>
      <c r="DJ564" s="44"/>
      <c r="DK564" s="44"/>
      <c r="DL564" s="44"/>
      <c r="DM564" s="44"/>
      <c r="DN564" s="44"/>
      <c r="DO564" s="44"/>
      <c r="DP564" s="44"/>
      <c r="DQ564" s="44"/>
      <c r="DR564" s="44"/>
      <c r="DS564" s="44"/>
      <c r="DT564" s="44"/>
      <c r="DU564" s="44"/>
      <c r="DV564" s="44"/>
      <c r="DW564" s="44"/>
      <c r="DX564" s="44"/>
      <c r="DY564" s="44"/>
      <c r="DZ564" s="44"/>
      <c r="EA564" s="44"/>
      <c r="EB564" s="44"/>
      <c r="EC564" s="44"/>
      <c r="ED564" s="44"/>
      <c r="EE564" s="44"/>
      <c r="EF564" s="44"/>
      <c r="EG564" s="44"/>
      <c r="EH564" s="44"/>
      <c r="EI564" s="44"/>
      <c r="EJ564" s="44"/>
      <c r="EK564" s="44"/>
      <c r="EL564" s="44"/>
      <c r="EM564" s="44"/>
      <c r="EN564" s="44"/>
      <c r="EO564" s="44"/>
      <c r="EP564" s="44"/>
      <c r="EQ564" s="44"/>
      <c r="ER564" s="44"/>
      <c r="ES564" s="44"/>
      <c r="ET564" s="44"/>
      <c r="EU564" s="44"/>
      <c r="EV564" s="44"/>
      <c r="EW564" s="44"/>
      <c r="EX564" s="44"/>
      <c r="EY564" s="44"/>
      <c r="EZ564" s="44"/>
      <c r="FA564" s="44"/>
      <c r="FB564" s="44"/>
      <c r="FC564" s="44"/>
      <c r="FD564" s="44"/>
      <c r="FE564" s="44"/>
      <c r="FF564" s="44"/>
      <c r="FG564" s="44"/>
      <c r="FH564" s="44"/>
      <c r="FI564" s="44"/>
      <c r="FJ564" s="44"/>
      <c r="FK564" s="44"/>
      <c r="FL564" s="44"/>
      <c r="FM564" s="44"/>
      <c r="FN564" s="44"/>
      <c r="FO564" s="44"/>
      <c r="FP564" s="44"/>
      <c r="FQ564" s="44"/>
      <c r="FR564" s="44"/>
      <c r="FS564" s="44"/>
      <c r="FT564" s="44"/>
      <c r="FU564" s="44"/>
      <c r="FV564" s="44"/>
      <c r="FW564" s="44"/>
      <c r="FX564" s="44"/>
      <c r="FY564" s="44"/>
      <c r="FZ564" s="44"/>
      <c r="GA564" s="44"/>
      <c r="GB564" s="44"/>
      <c r="GC564" s="44"/>
      <c r="GD564" s="44"/>
      <c r="GE564" s="44"/>
      <c r="GF564" s="44"/>
      <c r="GG564" s="44"/>
      <c r="GH564" s="44"/>
      <c r="GI564" s="44"/>
      <c r="GJ564" s="44"/>
      <c r="GK564" s="44"/>
      <c r="GL564" s="44"/>
      <c r="GM564" s="44"/>
      <c r="GN564" s="44"/>
      <c r="GO564" s="44"/>
      <c r="GP564" s="44"/>
      <c r="GQ564" s="44"/>
      <c r="GR564" s="44"/>
      <c r="GS564" s="44"/>
      <c r="GT564" s="44"/>
      <c r="GU564" s="44"/>
      <c r="GV564" s="44"/>
      <c r="GW564" s="44"/>
      <c r="GX564" s="44"/>
      <c r="GY564" s="44"/>
      <c r="GZ564" s="44"/>
      <c r="HA564" s="44"/>
      <c r="HB564" s="44"/>
      <c r="HC564" s="44"/>
      <c r="HD564" s="44"/>
      <c r="HE564" s="44"/>
      <c r="HF564" s="44"/>
      <c r="HG564" s="44"/>
      <c r="HH564" s="44"/>
      <c r="HI564" s="44"/>
      <c r="HJ564" s="44"/>
      <c r="HK564" s="44"/>
      <c r="HL564" s="44"/>
      <c r="HM564" s="44"/>
      <c r="HN564" s="44"/>
      <c r="HO564" s="44"/>
      <c r="HP564" s="44"/>
      <c r="HQ564" s="44"/>
      <c r="HR564" s="44"/>
      <c r="HS564" s="44"/>
      <c r="HT564" s="44"/>
      <c r="HU564" s="44"/>
      <c r="HV564" s="44"/>
      <c r="HW564" s="44"/>
      <c r="HX564" s="44"/>
      <c r="HY564" s="44"/>
      <c r="HZ564" s="44"/>
      <c r="IA564" s="44"/>
      <c r="IB564" s="44"/>
      <c r="IC564" s="44"/>
      <c r="ID564" s="44"/>
      <c r="IE564" s="44"/>
      <c r="IF564" s="44"/>
      <c r="IG564" s="44"/>
      <c r="IH564" s="44"/>
      <c r="II564" s="44"/>
      <c r="IJ564" s="44"/>
      <c r="IK564" s="44"/>
      <c r="IL564" s="44"/>
      <c r="IM564" s="44"/>
      <c r="IN564" s="44"/>
      <c r="IO564" s="44"/>
      <c r="IP564" s="44"/>
      <c r="IQ564" s="44"/>
      <c r="IR564" s="44"/>
      <c r="IS564" s="44"/>
      <c r="IT564" s="44"/>
      <c r="IU564" s="44"/>
      <c r="IV564" s="44"/>
      <c r="IW564" s="44"/>
    </row>
    <row r="565" spans="1:257" s="3" customFormat="1" ht="11.1" customHeight="1" x14ac:dyDescent="0.2">
      <c r="A565" s="45" t="s">
        <v>51</v>
      </c>
      <c r="B565" s="45"/>
      <c r="D565" s="6"/>
      <c r="E565" s="6"/>
      <c r="F565" s="6"/>
      <c r="G565" s="6"/>
      <c r="H565" s="6"/>
      <c r="I565" s="6"/>
      <c r="J565" s="6"/>
      <c r="K565" s="6"/>
      <c r="O565" s="26"/>
    </row>
    <row r="566" spans="1:257" s="3" customFormat="1" ht="11.1" customHeight="1" x14ac:dyDescent="0.2">
      <c r="A566" s="47" t="s">
        <v>633</v>
      </c>
      <c r="B566" s="47"/>
      <c r="C566" s="8" t="s">
        <v>626</v>
      </c>
      <c r="D566" s="9">
        <v>0</v>
      </c>
      <c r="E566" s="9">
        <v>20000</v>
      </c>
      <c r="F566" s="9">
        <f t="shared" ref="F566" si="73">SUM(D566:E566)</f>
        <v>20000</v>
      </c>
      <c r="G566" s="9">
        <v>20000</v>
      </c>
      <c r="H566" s="9">
        <v>0</v>
      </c>
      <c r="I566" s="12" t="s">
        <v>347</v>
      </c>
      <c r="J566" s="6"/>
      <c r="K566" s="6"/>
      <c r="O566" s="26"/>
    </row>
    <row r="567" spans="1:257" s="3" customFormat="1" ht="11.1" customHeight="1" x14ac:dyDescent="0.2">
      <c r="A567" s="48"/>
      <c r="B567" s="48"/>
      <c r="C567" s="13" t="s">
        <v>54</v>
      </c>
      <c r="D567" s="14">
        <f>SUM(D566:D566)</f>
        <v>0</v>
      </c>
      <c r="E567" s="14">
        <f>SUM(E566:E566)</f>
        <v>20000</v>
      </c>
      <c r="F567" s="14">
        <f>SUM(F566:F566)</f>
        <v>20000</v>
      </c>
      <c r="G567" s="14">
        <f>SUM(G566:G566)</f>
        <v>20000</v>
      </c>
      <c r="H567" s="14">
        <f>SUM(H566:H566)</f>
        <v>0</v>
      </c>
      <c r="I567" s="6"/>
      <c r="J567" s="6"/>
      <c r="K567" s="6"/>
      <c r="O567" s="26"/>
    </row>
    <row r="568" spans="1:257" s="3" customFormat="1" ht="11.1" customHeight="1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O568" s="26"/>
    </row>
    <row r="569" spans="1:257" s="3" customFormat="1" ht="11.1" customHeight="1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O569" s="26"/>
    </row>
    <row r="570" spans="1:257" s="3" customFormat="1" ht="11.1" customHeight="1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O570" s="26"/>
    </row>
    <row r="571" spans="1:257" s="3" customFormat="1" ht="11.1" customHeight="1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O571" s="26"/>
    </row>
    <row r="572" spans="1:257" s="3" customFormat="1" ht="11.1" customHeight="1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O572" s="26"/>
    </row>
    <row r="573" spans="1:257" s="3" customFormat="1" ht="11.1" customHeight="1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O573" s="26"/>
    </row>
    <row r="574" spans="1:257" s="3" customFormat="1" ht="11.1" customHeight="1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O574" s="26"/>
    </row>
    <row r="575" spans="1:257" s="3" customFormat="1" ht="11.1" customHeight="1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O575" s="26"/>
    </row>
    <row r="576" spans="1:257" s="3" customFormat="1" ht="11.1" customHeight="1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O576" s="26"/>
    </row>
    <row r="577" spans="1:257" s="3" customFormat="1" ht="11.1" customHeight="1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O577" s="26"/>
    </row>
    <row r="578" spans="1:257" s="3" customFormat="1" ht="11.1" customHeight="1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O578" s="26"/>
    </row>
    <row r="579" spans="1:257" s="3" customFormat="1" ht="11.1" customHeight="1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O579" s="26"/>
    </row>
    <row r="580" spans="1:257" s="3" customFormat="1" ht="11.1" customHeight="1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O580" s="26"/>
    </row>
    <row r="581" spans="1:257" s="1" customFormat="1" ht="30.75" customHeight="1" x14ac:dyDescent="0.2">
      <c r="A581" s="44"/>
      <c r="B581" s="44"/>
      <c r="D581" s="31" t="s">
        <v>576</v>
      </c>
      <c r="E581" s="31" t="s">
        <v>577</v>
      </c>
      <c r="F581" s="31" t="s">
        <v>578</v>
      </c>
      <c r="G581" s="31" t="s">
        <v>579</v>
      </c>
      <c r="H581" s="31" t="s">
        <v>698</v>
      </c>
      <c r="I581" s="90"/>
      <c r="K581" s="3"/>
      <c r="L581" s="3"/>
      <c r="M581" s="3"/>
      <c r="N581" s="2"/>
    </row>
    <row r="582" spans="1:257" s="3" customFormat="1" ht="11.1" customHeight="1" x14ac:dyDescent="0.2">
      <c r="A582" s="6" t="s">
        <v>691</v>
      </c>
      <c r="B582" s="6"/>
      <c r="C582" s="6"/>
      <c r="D582" s="6"/>
      <c r="E582" s="6"/>
      <c r="F582" s="6"/>
      <c r="G582" s="6"/>
      <c r="H582" s="6"/>
      <c r="I582" s="6"/>
      <c r="J582" s="6"/>
      <c r="K582" s="6"/>
      <c r="O582" s="26"/>
    </row>
    <row r="583" spans="1:257" s="3" customFormat="1" ht="12.45" customHeight="1" x14ac:dyDescent="0.2">
      <c r="A583" s="44" t="s">
        <v>248</v>
      </c>
      <c r="B583" s="44"/>
      <c r="C583" s="44"/>
      <c r="D583" s="44"/>
      <c r="E583" s="44"/>
      <c r="F583" s="44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4"/>
      <c r="S583" s="44"/>
      <c r="T583" s="44"/>
      <c r="U583" s="44"/>
      <c r="V583" s="44"/>
      <c r="W583" s="44"/>
      <c r="X583" s="44"/>
      <c r="Y583" s="44"/>
      <c r="Z583" s="44"/>
      <c r="AA583" s="44"/>
      <c r="AB583" s="44"/>
      <c r="AC583" s="44"/>
      <c r="AD583" s="44"/>
      <c r="AE583" s="44"/>
      <c r="AF583" s="44"/>
      <c r="AG583" s="44"/>
      <c r="AH583" s="44"/>
      <c r="AI583" s="44"/>
      <c r="AJ583" s="44"/>
      <c r="AK583" s="44"/>
      <c r="AL583" s="44"/>
      <c r="AM583" s="44"/>
      <c r="AN583" s="44"/>
      <c r="AO583" s="44"/>
      <c r="AP583" s="44"/>
      <c r="AQ583" s="44"/>
      <c r="AR583" s="44"/>
      <c r="AS583" s="44"/>
      <c r="AT583" s="44"/>
      <c r="AU583" s="44"/>
      <c r="AV583" s="44"/>
      <c r="AW583" s="44"/>
      <c r="AX583" s="44"/>
      <c r="AY583" s="44"/>
      <c r="AZ583" s="44"/>
      <c r="BA583" s="44"/>
      <c r="BB583" s="44"/>
      <c r="BC583" s="44"/>
      <c r="BD583" s="44"/>
      <c r="BE583" s="44"/>
      <c r="BF583" s="44"/>
      <c r="BG583" s="44"/>
      <c r="BH583" s="44"/>
      <c r="BI583" s="44"/>
      <c r="BJ583" s="44"/>
      <c r="BK583" s="44"/>
      <c r="BL583" s="44"/>
      <c r="BM583" s="44"/>
      <c r="BN583" s="44"/>
      <c r="BO583" s="44"/>
      <c r="BP583" s="44"/>
      <c r="BQ583" s="44"/>
      <c r="BR583" s="44"/>
      <c r="BS583" s="44"/>
      <c r="BT583" s="44"/>
      <c r="BU583" s="44"/>
      <c r="BV583" s="44"/>
      <c r="BW583" s="44"/>
      <c r="BX583" s="44"/>
      <c r="BY583" s="44"/>
      <c r="BZ583" s="44"/>
      <c r="CA583" s="44"/>
      <c r="CB583" s="44"/>
      <c r="CC583" s="44"/>
      <c r="CD583" s="44"/>
      <c r="CE583" s="44"/>
      <c r="CF583" s="44"/>
      <c r="CG583" s="44"/>
      <c r="CH583" s="44"/>
      <c r="CI583" s="44"/>
      <c r="CJ583" s="44"/>
      <c r="CK583" s="44"/>
      <c r="CL583" s="44"/>
      <c r="CM583" s="44"/>
      <c r="CN583" s="44"/>
      <c r="CO583" s="44"/>
      <c r="CP583" s="44"/>
      <c r="CQ583" s="44"/>
      <c r="CR583" s="44"/>
      <c r="CS583" s="44"/>
      <c r="CT583" s="44"/>
      <c r="CU583" s="44"/>
      <c r="CV583" s="44"/>
      <c r="CW583" s="44"/>
      <c r="CX583" s="44"/>
      <c r="CY583" s="44"/>
      <c r="CZ583" s="44"/>
      <c r="DA583" s="44"/>
      <c r="DB583" s="44"/>
      <c r="DC583" s="44"/>
      <c r="DD583" s="44"/>
      <c r="DE583" s="44"/>
      <c r="DF583" s="44"/>
      <c r="DG583" s="44"/>
      <c r="DH583" s="44"/>
      <c r="DI583" s="44"/>
      <c r="DJ583" s="44"/>
      <c r="DK583" s="44"/>
      <c r="DL583" s="44"/>
      <c r="DM583" s="44"/>
      <c r="DN583" s="44"/>
      <c r="DO583" s="44"/>
      <c r="DP583" s="44"/>
      <c r="DQ583" s="44"/>
      <c r="DR583" s="44"/>
      <c r="DS583" s="44"/>
      <c r="DT583" s="44"/>
      <c r="DU583" s="44"/>
      <c r="DV583" s="44"/>
      <c r="DW583" s="44"/>
      <c r="DX583" s="44"/>
      <c r="DY583" s="44"/>
      <c r="DZ583" s="44"/>
      <c r="EA583" s="44"/>
      <c r="EB583" s="44"/>
      <c r="EC583" s="44"/>
      <c r="ED583" s="44"/>
      <c r="EE583" s="44"/>
      <c r="EF583" s="44"/>
      <c r="EG583" s="44"/>
      <c r="EH583" s="44"/>
      <c r="EI583" s="44"/>
      <c r="EJ583" s="44"/>
      <c r="EK583" s="44"/>
      <c r="EL583" s="44"/>
      <c r="EM583" s="44"/>
      <c r="EN583" s="44"/>
      <c r="EO583" s="44"/>
      <c r="EP583" s="44"/>
      <c r="EQ583" s="44"/>
      <c r="ER583" s="44"/>
      <c r="ES583" s="44"/>
      <c r="ET583" s="44"/>
      <c r="EU583" s="44"/>
      <c r="EV583" s="44"/>
      <c r="EW583" s="44"/>
      <c r="EX583" s="44"/>
      <c r="EY583" s="44"/>
      <c r="EZ583" s="44"/>
      <c r="FA583" s="44"/>
      <c r="FB583" s="44"/>
      <c r="FC583" s="44"/>
      <c r="FD583" s="44"/>
      <c r="FE583" s="44"/>
      <c r="FF583" s="44"/>
      <c r="FG583" s="44"/>
      <c r="FH583" s="44"/>
      <c r="FI583" s="44"/>
      <c r="FJ583" s="44"/>
      <c r="FK583" s="44"/>
      <c r="FL583" s="44"/>
      <c r="FM583" s="44"/>
      <c r="FN583" s="44"/>
      <c r="FO583" s="44"/>
      <c r="FP583" s="44"/>
      <c r="FQ583" s="44"/>
      <c r="FR583" s="44"/>
      <c r="FS583" s="44"/>
      <c r="FT583" s="44"/>
      <c r="FU583" s="44"/>
      <c r="FV583" s="44"/>
      <c r="FW583" s="44"/>
      <c r="FX583" s="44"/>
      <c r="FY583" s="44"/>
      <c r="FZ583" s="44"/>
      <c r="GA583" s="44"/>
      <c r="GB583" s="44"/>
      <c r="GC583" s="44"/>
      <c r="GD583" s="44"/>
      <c r="GE583" s="44"/>
      <c r="GF583" s="44"/>
      <c r="GG583" s="44"/>
      <c r="GH583" s="44"/>
      <c r="GI583" s="44"/>
      <c r="GJ583" s="44"/>
      <c r="GK583" s="44"/>
      <c r="GL583" s="44"/>
      <c r="GM583" s="44"/>
      <c r="GN583" s="44"/>
      <c r="GO583" s="44"/>
      <c r="GP583" s="44"/>
      <c r="GQ583" s="44"/>
      <c r="GR583" s="44"/>
      <c r="GS583" s="44"/>
      <c r="GT583" s="44"/>
      <c r="GU583" s="44"/>
      <c r="GV583" s="44"/>
      <c r="GW583" s="44"/>
      <c r="GX583" s="44"/>
      <c r="GY583" s="44"/>
      <c r="GZ583" s="44"/>
      <c r="HA583" s="44"/>
      <c r="HB583" s="44"/>
      <c r="HC583" s="44"/>
      <c r="HD583" s="44"/>
      <c r="HE583" s="44"/>
      <c r="HF583" s="44"/>
      <c r="HG583" s="44"/>
      <c r="HH583" s="44"/>
      <c r="HI583" s="44"/>
      <c r="HJ583" s="44"/>
      <c r="HK583" s="44"/>
      <c r="HL583" s="44"/>
      <c r="HM583" s="44"/>
      <c r="HN583" s="44"/>
      <c r="HO583" s="44"/>
      <c r="HP583" s="44"/>
      <c r="HQ583" s="44"/>
      <c r="HR583" s="44"/>
      <c r="HS583" s="44"/>
      <c r="HT583" s="44"/>
      <c r="HU583" s="44"/>
      <c r="HV583" s="44"/>
      <c r="HW583" s="44"/>
      <c r="HX583" s="44"/>
      <c r="HY583" s="44"/>
      <c r="HZ583" s="44"/>
      <c r="IA583" s="44"/>
      <c r="IB583" s="44"/>
      <c r="IC583" s="44"/>
      <c r="ID583" s="44"/>
      <c r="IE583" s="44"/>
      <c r="IF583" s="44"/>
      <c r="IG583" s="44"/>
      <c r="IH583" s="44"/>
      <c r="II583" s="44"/>
      <c r="IJ583" s="44"/>
      <c r="IK583" s="44"/>
      <c r="IL583" s="44"/>
      <c r="IM583" s="44"/>
      <c r="IN583" s="44"/>
      <c r="IO583" s="44"/>
      <c r="IP583" s="44"/>
      <c r="IQ583" s="44"/>
      <c r="IR583" s="44"/>
      <c r="IS583" s="44"/>
      <c r="IT583" s="44"/>
      <c r="IU583" s="44"/>
      <c r="IV583" s="44"/>
      <c r="IW583" s="44"/>
    </row>
    <row r="584" spans="1:257" s="18" customFormat="1" ht="11.85" customHeight="1" x14ac:dyDescent="0.2">
      <c r="A584" s="55" t="s">
        <v>53</v>
      </c>
      <c r="B584" s="55"/>
      <c r="D584" s="19"/>
      <c r="E584" s="19"/>
      <c r="F584" s="19"/>
      <c r="G584" s="19"/>
      <c r="H584" s="19"/>
      <c r="I584" s="19"/>
      <c r="L584" s="10"/>
      <c r="O584" s="26"/>
    </row>
    <row r="585" spans="1:257" ht="11.85" customHeight="1" x14ac:dyDescent="0.2">
      <c r="A585" s="47" t="s">
        <v>238</v>
      </c>
      <c r="B585" s="47"/>
      <c r="C585" s="8" t="s">
        <v>690</v>
      </c>
      <c r="D585" s="9">
        <v>0</v>
      </c>
      <c r="E585" s="9">
        <v>15748</v>
      </c>
      <c r="F585" s="9">
        <f>SUM(D585:E585)</f>
        <v>15748</v>
      </c>
      <c r="G585" s="9"/>
      <c r="H585" s="9">
        <f>SUM(F585:G585)</f>
        <v>15748</v>
      </c>
      <c r="I585" s="12" t="s">
        <v>347</v>
      </c>
      <c r="O585" s="26"/>
    </row>
    <row r="586" spans="1:257" ht="12" customHeight="1" x14ac:dyDescent="0.2">
      <c r="A586" s="47" t="s">
        <v>238</v>
      </c>
      <c r="B586" s="47"/>
      <c r="C586" s="8" t="s">
        <v>692</v>
      </c>
      <c r="D586" s="9">
        <v>0</v>
      </c>
      <c r="E586" s="9">
        <v>2779</v>
      </c>
      <c r="F586" s="9">
        <f t="shared" ref="F586:F587" si="74">SUM(D586:E586)</f>
        <v>2779</v>
      </c>
      <c r="G586" s="9"/>
      <c r="H586" s="9">
        <v>3936</v>
      </c>
      <c r="I586" s="12" t="s">
        <v>347</v>
      </c>
      <c r="O586" s="26"/>
    </row>
    <row r="587" spans="1:257" ht="12" customHeight="1" x14ac:dyDescent="0.2">
      <c r="A587" s="47" t="s">
        <v>351</v>
      </c>
      <c r="B587" s="47"/>
      <c r="C587" s="8" t="s">
        <v>675</v>
      </c>
      <c r="D587" s="9">
        <v>0</v>
      </c>
      <c r="E587" s="9">
        <v>5002</v>
      </c>
      <c r="F587" s="9">
        <f t="shared" si="74"/>
        <v>5002</v>
      </c>
      <c r="G587" s="9"/>
      <c r="H587" s="9">
        <v>5315</v>
      </c>
      <c r="I587" s="12" t="s">
        <v>347</v>
      </c>
      <c r="O587" s="26"/>
    </row>
    <row r="588" spans="1:257" s="3" customFormat="1" ht="11.85" customHeight="1" x14ac:dyDescent="0.2">
      <c r="A588" s="48"/>
      <c r="B588" s="48"/>
      <c r="C588" s="13" t="s">
        <v>86</v>
      </c>
      <c r="D588" s="14">
        <f>SUM(D585:D587)</f>
        <v>0</v>
      </c>
      <c r="E588" s="14">
        <f>SUM(E585:E587)</f>
        <v>23529</v>
      </c>
      <c r="F588" s="14">
        <f>SUM(F585:F587)</f>
        <v>23529</v>
      </c>
      <c r="G588" s="14">
        <f>SUM(G585:G587)</f>
        <v>0</v>
      </c>
      <c r="H588" s="14">
        <f>SUM(H585:H587)</f>
        <v>24999</v>
      </c>
      <c r="I588" s="6"/>
      <c r="L588" s="2"/>
      <c r="O588" s="26"/>
    </row>
    <row r="589" spans="1:257" s="3" customFormat="1" ht="11.85" customHeight="1" x14ac:dyDescent="0.2">
      <c r="A589" s="45"/>
      <c r="B589" s="45"/>
      <c r="D589" s="6"/>
      <c r="E589" s="6"/>
      <c r="F589" s="6"/>
      <c r="G589" s="6"/>
      <c r="H589" s="6"/>
      <c r="I589" s="6"/>
      <c r="L589" s="2"/>
      <c r="O589" s="26"/>
    </row>
    <row r="590" spans="1:257" s="3" customFormat="1" ht="11.1" customHeight="1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O590" s="26"/>
    </row>
    <row r="591" spans="1:257" s="18" customFormat="1" ht="11.85" customHeight="1" x14ac:dyDescent="0.2">
      <c r="A591" s="62" t="s">
        <v>406</v>
      </c>
      <c r="B591" s="62"/>
      <c r="C591" s="1"/>
      <c r="D591" s="19"/>
      <c r="E591" s="19"/>
      <c r="F591" s="19"/>
      <c r="G591" s="19"/>
      <c r="H591" s="19"/>
      <c r="I591" s="19"/>
      <c r="L591" s="10"/>
      <c r="O591" s="26"/>
    </row>
    <row r="592" spans="1:257" s="18" customFormat="1" ht="11.85" customHeight="1" x14ac:dyDescent="0.2">
      <c r="A592" s="44" t="s">
        <v>248</v>
      </c>
      <c r="B592" s="44"/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  <c r="AA592" s="44"/>
      <c r="AB592" s="44"/>
      <c r="AC592" s="44"/>
      <c r="AD592" s="44"/>
      <c r="AE592" s="44"/>
      <c r="AF592" s="44"/>
      <c r="AG592" s="44"/>
      <c r="AH592" s="44"/>
      <c r="AI592" s="44"/>
      <c r="AJ592" s="44"/>
      <c r="AK592" s="44"/>
      <c r="AL592" s="44"/>
      <c r="AM592" s="44"/>
      <c r="AN592" s="44"/>
      <c r="AO592" s="44"/>
      <c r="AP592" s="44"/>
      <c r="AQ592" s="44"/>
      <c r="AR592" s="44"/>
      <c r="AS592" s="44"/>
      <c r="AT592" s="44"/>
      <c r="AU592" s="44"/>
      <c r="AV592" s="44"/>
      <c r="AW592" s="44"/>
      <c r="AX592" s="44"/>
      <c r="AY592" s="44"/>
      <c r="AZ592" s="44"/>
      <c r="BA592" s="44"/>
      <c r="BB592" s="44"/>
      <c r="BC592" s="44"/>
      <c r="BD592" s="44"/>
      <c r="BE592" s="44"/>
      <c r="BF592" s="44"/>
      <c r="BG592" s="44"/>
      <c r="BH592" s="44"/>
      <c r="BI592" s="44"/>
      <c r="BJ592" s="44"/>
      <c r="BK592" s="44"/>
      <c r="BL592" s="44"/>
      <c r="BM592" s="44"/>
      <c r="BN592" s="44"/>
      <c r="BO592" s="44"/>
      <c r="BP592" s="44"/>
      <c r="BQ592" s="44"/>
      <c r="BR592" s="44"/>
      <c r="BS592" s="44"/>
      <c r="BT592" s="44"/>
      <c r="BU592" s="44"/>
      <c r="BV592" s="44"/>
      <c r="BW592" s="44"/>
      <c r="BX592" s="44"/>
      <c r="BY592" s="44"/>
      <c r="BZ592" s="44"/>
      <c r="CA592" s="44"/>
      <c r="CB592" s="44"/>
      <c r="CC592" s="44"/>
      <c r="CD592" s="44"/>
      <c r="CE592" s="44"/>
      <c r="CF592" s="44"/>
      <c r="CG592" s="44"/>
      <c r="CH592" s="44"/>
      <c r="CI592" s="44"/>
      <c r="CJ592" s="44"/>
      <c r="CK592" s="44"/>
      <c r="CL592" s="44"/>
      <c r="CM592" s="44"/>
      <c r="CN592" s="44"/>
      <c r="CO592" s="44"/>
      <c r="CP592" s="44"/>
      <c r="CQ592" s="44"/>
      <c r="CR592" s="44"/>
      <c r="CS592" s="44"/>
      <c r="CT592" s="44"/>
      <c r="CU592" s="44"/>
      <c r="CV592" s="44"/>
      <c r="CW592" s="44"/>
      <c r="CX592" s="44"/>
      <c r="CY592" s="44"/>
      <c r="CZ592" s="44"/>
      <c r="DA592" s="44"/>
      <c r="DB592" s="44"/>
      <c r="DC592" s="44"/>
      <c r="DD592" s="44"/>
      <c r="DE592" s="44"/>
      <c r="DF592" s="44"/>
      <c r="DG592" s="44"/>
      <c r="DH592" s="44"/>
      <c r="DI592" s="44"/>
      <c r="DJ592" s="44"/>
      <c r="DK592" s="44"/>
      <c r="DL592" s="44"/>
      <c r="DM592" s="44"/>
      <c r="DN592" s="44"/>
      <c r="DO592" s="44"/>
      <c r="DP592" s="44"/>
      <c r="DQ592" s="44"/>
      <c r="DR592" s="44"/>
      <c r="DS592" s="44"/>
      <c r="DT592" s="44"/>
      <c r="DU592" s="44"/>
      <c r="DV592" s="44"/>
      <c r="DW592" s="44"/>
      <c r="DX592" s="44"/>
      <c r="DY592" s="44"/>
      <c r="DZ592" s="44"/>
      <c r="EA592" s="44"/>
      <c r="EB592" s="44"/>
      <c r="EC592" s="44"/>
      <c r="ED592" s="44"/>
      <c r="EE592" s="44"/>
      <c r="EF592" s="44"/>
      <c r="EG592" s="44"/>
      <c r="EH592" s="44"/>
      <c r="EI592" s="44"/>
      <c r="EJ592" s="44"/>
      <c r="EK592" s="44"/>
      <c r="EL592" s="44"/>
      <c r="EM592" s="44"/>
      <c r="EN592" s="44"/>
      <c r="EO592" s="44"/>
      <c r="EP592" s="44"/>
      <c r="EQ592" s="44"/>
      <c r="ER592" s="44"/>
      <c r="ES592" s="44"/>
      <c r="ET592" s="44"/>
      <c r="EU592" s="44"/>
      <c r="EV592" s="44"/>
      <c r="EW592" s="44"/>
      <c r="EX592" s="44"/>
      <c r="EY592" s="44"/>
      <c r="EZ592" s="44"/>
      <c r="FA592" s="44"/>
      <c r="FB592" s="44"/>
      <c r="FC592" s="44"/>
      <c r="FD592" s="44"/>
      <c r="FE592" s="44"/>
      <c r="FF592" s="44"/>
      <c r="FG592" s="44"/>
      <c r="FH592" s="44"/>
      <c r="FI592" s="44"/>
      <c r="FJ592" s="44"/>
      <c r="FK592" s="44"/>
      <c r="FL592" s="44"/>
      <c r="FM592" s="44"/>
      <c r="FN592" s="44"/>
      <c r="FO592" s="44"/>
      <c r="FP592" s="44"/>
      <c r="FQ592" s="44"/>
      <c r="FR592" s="44"/>
      <c r="FS592" s="44"/>
      <c r="FT592" s="44"/>
      <c r="FU592" s="44"/>
      <c r="FV592" s="44"/>
      <c r="FW592" s="44"/>
      <c r="FX592" s="44"/>
      <c r="FY592" s="44"/>
      <c r="FZ592" s="44"/>
      <c r="GA592" s="44"/>
      <c r="GB592" s="44"/>
      <c r="GC592" s="44"/>
      <c r="GD592" s="44"/>
      <c r="GE592" s="44"/>
      <c r="GF592" s="44"/>
      <c r="GG592" s="44"/>
      <c r="GH592" s="44"/>
      <c r="GI592" s="44"/>
      <c r="GJ592" s="44"/>
      <c r="GK592" s="44"/>
      <c r="GL592" s="44"/>
      <c r="GM592" s="44"/>
      <c r="GN592" s="44"/>
      <c r="GO592" s="44"/>
      <c r="GP592" s="44"/>
      <c r="GQ592" s="44"/>
      <c r="GR592" s="44"/>
      <c r="GS592" s="44"/>
      <c r="GT592" s="44"/>
      <c r="GU592" s="44"/>
      <c r="GV592" s="44"/>
      <c r="GW592" s="44"/>
      <c r="GX592" s="44"/>
      <c r="GY592" s="44"/>
      <c r="GZ592" s="44"/>
      <c r="HA592" s="44"/>
      <c r="HB592" s="44"/>
      <c r="HC592" s="44"/>
      <c r="HD592" s="44"/>
      <c r="HE592" s="44"/>
      <c r="HF592" s="44"/>
      <c r="HG592" s="44"/>
      <c r="HH592" s="44"/>
      <c r="HI592" s="44"/>
      <c r="HJ592" s="44"/>
      <c r="HK592" s="44"/>
      <c r="HL592" s="44"/>
      <c r="HM592" s="44"/>
      <c r="HN592" s="44"/>
      <c r="HO592" s="44"/>
      <c r="HP592" s="44"/>
      <c r="HQ592" s="44"/>
      <c r="HR592" s="44"/>
      <c r="HS592" s="44"/>
      <c r="HT592" s="44"/>
      <c r="HU592" s="44"/>
      <c r="HV592" s="44"/>
      <c r="HW592" s="44"/>
      <c r="HX592" s="44"/>
      <c r="HY592" s="44"/>
      <c r="HZ592" s="44"/>
      <c r="IA592" s="44"/>
      <c r="IB592" s="44"/>
      <c r="IC592" s="44"/>
      <c r="ID592" s="44"/>
      <c r="IE592" s="44"/>
      <c r="IF592" s="44"/>
      <c r="IG592" s="44"/>
      <c r="IH592" s="44"/>
      <c r="II592" s="44"/>
      <c r="IJ592" s="44"/>
      <c r="IK592" s="44"/>
      <c r="IL592" s="44"/>
      <c r="IM592" s="44"/>
      <c r="IN592" s="44"/>
      <c r="IO592" s="44"/>
      <c r="IP592" s="44"/>
      <c r="IQ592" s="44"/>
      <c r="IR592" s="44"/>
      <c r="IS592" s="44"/>
      <c r="IT592" s="44"/>
      <c r="IU592" s="44"/>
      <c r="IV592" s="44"/>
      <c r="IW592" s="44"/>
    </row>
    <row r="593" spans="1:257" s="18" customFormat="1" x14ac:dyDescent="0.2">
      <c r="A593" s="55" t="s">
        <v>51</v>
      </c>
      <c r="B593" s="55"/>
      <c r="D593" s="6" t="s">
        <v>581</v>
      </c>
      <c r="E593" s="19"/>
      <c r="F593" s="19"/>
      <c r="G593" s="19" t="s">
        <v>580</v>
      </c>
      <c r="H593" s="19" t="s">
        <v>580</v>
      </c>
      <c r="I593" s="19"/>
      <c r="J593" s="21"/>
    </row>
    <row r="594" spans="1:257" ht="11.1" customHeight="1" x14ac:dyDescent="0.2">
      <c r="A594" s="47" t="s">
        <v>565</v>
      </c>
      <c r="B594" s="47" t="s">
        <v>357</v>
      </c>
      <c r="C594" s="9" t="s">
        <v>750</v>
      </c>
      <c r="D594" s="16">
        <v>9000</v>
      </c>
      <c r="E594" s="16">
        <v>-9000</v>
      </c>
      <c r="F594" s="16">
        <f t="shared" ref="F594:F597" si="75">SUM(D594:E594)</f>
        <v>0</v>
      </c>
      <c r="G594" s="16"/>
      <c r="H594" s="16">
        <v>0</v>
      </c>
      <c r="J594" s="12"/>
      <c r="K594" s="10" t="s">
        <v>566</v>
      </c>
      <c r="O594" s="26"/>
    </row>
    <row r="595" spans="1:257" ht="11.1" customHeight="1" x14ac:dyDescent="0.2">
      <c r="A595" s="47" t="s">
        <v>565</v>
      </c>
      <c r="B595" s="47"/>
      <c r="C595" s="9" t="s">
        <v>516</v>
      </c>
      <c r="D595" s="16">
        <v>518</v>
      </c>
      <c r="E595" s="16">
        <v>-518</v>
      </c>
      <c r="F595" s="16">
        <f t="shared" si="75"/>
        <v>0</v>
      </c>
      <c r="G595" s="16"/>
      <c r="H595" s="16">
        <v>0</v>
      </c>
      <c r="J595" s="12"/>
      <c r="K595" s="10" t="s">
        <v>566</v>
      </c>
      <c r="O595" s="26"/>
    </row>
    <row r="596" spans="1:257" ht="11.1" customHeight="1" x14ac:dyDescent="0.2">
      <c r="A596" s="47" t="s">
        <v>357</v>
      </c>
      <c r="B596" s="47"/>
      <c r="C596" s="9" t="s">
        <v>751</v>
      </c>
      <c r="D596" s="16">
        <v>0</v>
      </c>
      <c r="E596" s="16"/>
      <c r="F596" s="16">
        <f t="shared" si="75"/>
        <v>0</v>
      </c>
      <c r="G596" s="16"/>
      <c r="H596" s="16">
        <v>3916</v>
      </c>
      <c r="I596" s="12" t="s">
        <v>347</v>
      </c>
      <c r="J596" s="12">
        <v>3915653</v>
      </c>
      <c r="K596" s="10" t="s">
        <v>566</v>
      </c>
      <c r="O596" s="26"/>
    </row>
    <row r="597" spans="1:257" ht="11.1" customHeight="1" x14ac:dyDescent="0.2">
      <c r="A597" s="47" t="s">
        <v>357</v>
      </c>
      <c r="B597" s="47"/>
      <c r="C597" s="9" t="s">
        <v>702</v>
      </c>
      <c r="D597" s="16">
        <v>0</v>
      </c>
      <c r="E597" s="16"/>
      <c r="F597" s="16">
        <f t="shared" si="75"/>
        <v>0</v>
      </c>
      <c r="G597" s="16"/>
      <c r="H597" s="16">
        <v>1361</v>
      </c>
      <c r="I597" s="12" t="s">
        <v>347</v>
      </c>
      <c r="J597" s="12">
        <v>1361450</v>
      </c>
      <c r="K597" s="10" t="s">
        <v>566</v>
      </c>
      <c r="O597" s="26"/>
    </row>
    <row r="598" spans="1:257" s="3" customFormat="1" x14ac:dyDescent="0.2">
      <c r="A598" s="48"/>
      <c r="B598" s="48"/>
      <c r="C598" s="13" t="s">
        <v>52</v>
      </c>
      <c r="D598" s="14">
        <f>SUM(D594:D597)</f>
        <v>9518</v>
      </c>
      <c r="E598" s="14">
        <f t="shared" ref="E598:H598" si="76">SUM(E594:E597)</f>
        <v>-9518</v>
      </c>
      <c r="F598" s="14">
        <f t="shared" si="76"/>
        <v>0</v>
      </c>
      <c r="G598" s="14">
        <f t="shared" si="76"/>
        <v>0</v>
      </c>
      <c r="H598" s="14">
        <f t="shared" si="76"/>
        <v>5277</v>
      </c>
      <c r="I598" s="6"/>
      <c r="J598" s="4"/>
    </row>
    <row r="599" spans="1:257" s="3" customFormat="1" ht="11.1" customHeight="1" x14ac:dyDescent="0.2">
      <c r="A599" s="6"/>
      <c r="B599" s="6"/>
      <c r="C599" s="6"/>
      <c r="D599" s="6">
        <v>9517595</v>
      </c>
      <c r="E599" s="6" t="s">
        <v>580</v>
      </c>
      <c r="F599" s="6"/>
      <c r="G599" s="6"/>
      <c r="H599" s="6"/>
      <c r="I599" s="6"/>
      <c r="J599" s="6"/>
      <c r="K599" s="6"/>
      <c r="O599" s="26"/>
    </row>
    <row r="600" spans="1:257" s="3" customFormat="1" ht="11.1" customHeight="1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O600" s="26"/>
    </row>
    <row r="601" spans="1:257" s="3" customFormat="1" ht="12.45" customHeight="1" x14ac:dyDescent="0.2">
      <c r="A601" s="44" t="s">
        <v>395</v>
      </c>
      <c r="B601" s="44"/>
      <c r="C601" s="44"/>
      <c r="D601" s="44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4"/>
      <c r="S601" s="44"/>
      <c r="T601" s="44"/>
      <c r="U601" s="44"/>
      <c r="V601" s="44"/>
      <c r="W601" s="44"/>
      <c r="X601" s="44"/>
      <c r="Y601" s="44"/>
      <c r="Z601" s="44"/>
      <c r="AA601" s="44"/>
      <c r="AB601" s="44"/>
      <c r="AC601" s="44"/>
      <c r="AD601" s="44"/>
      <c r="AE601" s="44"/>
      <c r="AF601" s="44"/>
      <c r="AG601" s="44"/>
      <c r="AH601" s="44"/>
      <c r="AI601" s="44"/>
      <c r="AJ601" s="44"/>
      <c r="AK601" s="44"/>
      <c r="AL601" s="44"/>
      <c r="AM601" s="44"/>
      <c r="AN601" s="44"/>
      <c r="AO601" s="44"/>
      <c r="AP601" s="44"/>
      <c r="AQ601" s="44"/>
      <c r="AR601" s="44"/>
      <c r="AS601" s="44"/>
      <c r="AT601" s="44"/>
      <c r="AU601" s="44"/>
      <c r="AV601" s="44"/>
      <c r="AW601" s="44"/>
      <c r="AX601" s="44"/>
      <c r="AY601" s="44"/>
      <c r="AZ601" s="44"/>
      <c r="BA601" s="44"/>
      <c r="BB601" s="44"/>
      <c r="BC601" s="44"/>
      <c r="BD601" s="44"/>
      <c r="BE601" s="44"/>
      <c r="BF601" s="44"/>
      <c r="BG601" s="44"/>
      <c r="BH601" s="44"/>
      <c r="BI601" s="44"/>
      <c r="BJ601" s="44"/>
      <c r="BK601" s="44"/>
      <c r="BL601" s="44"/>
      <c r="BM601" s="44"/>
      <c r="BN601" s="44"/>
      <c r="BO601" s="44"/>
      <c r="BP601" s="44"/>
      <c r="BQ601" s="44"/>
      <c r="BR601" s="44"/>
      <c r="BS601" s="44"/>
      <c r="BT601" s="44"/>
      <c r="BU601" s="44"/>
      <c r="BV601" s="44"/>
      <c r="BW601" s="44"/>
      <c r="BX601" s="44"/>
      <c r="BY601" s="44"/>
      <c r="BZ601" s="44"/>
      <c r="CA601" s="44"/>
      <c r="CB601" s="44"/>
      <c r="CC601" s="44"/>
      <c r="CD601" s="44"/>
      <c r="CE601" s="44"/>
      <c r="CF601" s="44"/>
      <c r="CG601" s="44"/>
      <c r="CH601" s="44"/>
      <c r="CI601" s="44"/>
      <c r="CJ601" s="44"/>
      <c r="CK601" s="44"/>
      <c r="CL601" s="44"/>
      <c r="CM601" s="44"/>
      <c r="CN601" s="44"/>
      <c r="CO601" s="44"/>
      <c r="CP601" s="44"/>
      <c r="CQ601" s="44"/>
      <c r="CR601" s="44"/>
      <c r="CS601" s="44"/>
      <c r="CT601" s="44"/>
      <c r="CU601" s="44"/>
      <c r="CV601" s="44"/>
      <c r="CW601" s="44"/>
      <c r="CX601" s="44"/>
      <c r="CY601" s="44"/>
      <c r="CZ601" s="44"/>
      <c r="DA601" s="44"/>
      <c r="DB601" s="44"/>
      <c r="DC601" s="44"/>
      <c r="DD601" s="44"/>
      <c r="DE601" s="44"/>
      <c r="DF601" s="44"/>
      <c r="DG601" s="44"/>
      <c r="DH601" s="44"/>
      <c r="DI601" s="44"/>
      <c r="DJ601" s="44"/>
      <c r="DK601" s="44"/>
      <c r="DL601" s="44"/>
      <c r="DM601" s="44"/>
      <c r="DN601" s="44"/>
      <c r="DO601" s="44"/>
      <c r="DP601" s="44"/>
      <c r="DQ601" s="44"/>
      <c r="DR601" s="44"/>
      <c r="DS601" s="44"/>
      <c r="DT601" s="44"/>
      <c r="DU601" s="44"/>
      <c r="DV601" s="44"/>
      <c r="DW601" s="44"/>
      <c r="DX601" s="44"/>
      <c r="DY601" s="44"/>
      <c r="DZ601" s="44"/>
      <c r="EA601" s="44"/>
      <c r="EB601" s="44"/>
      <c r="EC601" s="44"/>
      <c r="ED601" s="44"/>
      <c r="EE601" s="44"/>
      <c r="EF601" s="44"/>
      <c r="EG601" s="44"/>
      <c r="EH601" s="44"/>
      <c r="EI601" s="44"/>
      <c r="EJ601" s="44"/>
      <c r="EK601" s="44"/>
      <c r="EL601" s="44"/>
      <c r="EM601" s="44"/>
      <c r="EN601" s="44"/>
      <c r="EO601" s="44"/>
      <c r="EP601" s="44"/>
      <c r="EQ601" s="44"/>
      <c r="ER601" s="44"/>
      <c r="ES601" s="44"/>
      <c r="ET601" s="44"/>
      <c r="EU601" s="44"/>
      <c r="EV601" s="44"/>
      <c r="EW601" s="44"/>
      <c r="EX601" s="44"/>
      <c r="EY601" s="44"/>
      <c r="EZ601" s="44"/>
      <c r="FA601" s="44"/>
      <c r="FB601" s="44"/>
      <c r="FC601" s="44"/>
      <c r="FD601" s="44"/>
      <c r="FE601" s="44"/>
      <c r="FF601" s="44"/>
      <c r="FG601" s="44"/>
      <c r="FH601" s="44"/>
      <c r="FI601" s="44"/>
      <c r="FJ601" s="44"/>
      <c r="FK601" s="44"/>
      <c r="FL601" s="44"/>
      <c r="FM601" s="44"/>
      <c r="FN601" s="44"/>
      <c r="FO601" s="44"/>
      <c r="FP601" s="44"/>
      <c r="FQ601" s="44"/>
      <c r="FR601" s="44"/>
      <c r="FS601" s="44"/>
      <c r="FT601" s="44"/>
      <c r="FU601" s="44"/>
      <c r="FV601" s="44"/>
      <c r="FW601" s="44"/>
      <c r="FX601" s="44"/>
      <c r="FY601" s="44"/>
      <c r="FZ601" s="44"/>
      <c r="GA601" s="44"/>
      <c r="GB601" s="44"/>
      <c r="GC601" s="44"/>
      <c r="GD601" s="44"/>
      <c r="GE601" s="44"/>
      <c r="GF601" s="44"/>
      <c r="GG601" s="44"/>
      <c r="GH601" s="44"/>
      <c r="GI601" s="44"/>
      <c r="GJ601" s="44"/>
      <c r="GK601" s="44"/>
      <c r="GL601" s="44"/>
      <c r="GM601" s="44"/>
      <c r="GN601" s="44"/>
      <c r="GO601" s="44"/>
      <c r="GP601" s="44"/>
      <c r="GQ601" s="44"/>
      <c r="GR601" s="44"/>
      <c r="GS601" s="44"/>
      <c r="GT601" s="44"/>
      <c r="GU601" s="44"/>
      <c r="GV601" s="44"/>
      <c r="GW601" s="44"/>
      <c r="GX601" s="44"/>
      <c r="GY601" s="44"/>
      <c r="GZ601" s="44"/>
      <c r="HA601" s="44"/>
      <c r="HB601" s="44"/>
      <c r="HC601" s="44"/>
      <c r="HD601" s="44"/>
      <c r="HE601" s="44"/>
      <c r="HF601" s="44"/>
      <c r="HG601" s="44"/>
      <c r="HH601" s="44"/>
      <c r="HI601" s="44"/>
      <c r="HJ601" s="44"/>
      <c r="HK601" s="44"/>
      <c r="HL601" s="44"/>
      <c r="HM601" s="44"/>
      <c r="HN601" s="44"/>
      <c r="HO601" s="44"/>
      <c r="HP601" s="44"/>
      <c r="HQ601" s="44"/>
      <c r="HR601" s="44"/>
      <c r="HS601" s="44"/>
      <c r="HT601" s="44"/>
      <c r="HU601" s="44"/>
      <c r="HV601" s="44"/>
      <c r="HW601" s="44"/>
      <c r="HX601" s="44"/>
      <c r="HY601" s="44"/>
      <c r="HZ601" s="44"/>
      <c r="IA601" s="44"/>
      <c r="IB601" s="44"/>
      <c r="IC601" s="44"/>
      <c r="ID601" s="44"/>
      <c r="IE601" s="44"/>
      <c r="IF601" s="44"/>
      <c r="IG601" s="44"/>
      <c r="IH601" s="44"/>
      <c r="II601" s="44"/>
      <c r="IJ601" s="44"/>
      <c r="IK601" s="44"/>
      <c r="IL601" s="44"/>
      <c r="IM601" s="44"/>
      <c r="IN601" s="44"/>
      <c r="IO601" s="44"/>
      <c r="IP601" s="44"/>
      <c r="IQ601" s="44"/>
      <c r="IR601" s="44"/>
      <c r="IS601" s="44"/>
      <c r="IT601" s="44"/>
      <c r="IU601" s="44"/>
      <c r="IV601" s="44"/>
      <c r="IW601" s="44"/>
    </row>
    <row r="602" spans="1:257" s="3" customFormat="1" ht="12.45" customHeight="1" x14ac:dyDescent="0.2">
      <c r="A602" s="44" t="s">
        <v>248</v>
      </c>
      <c r="B602" s="44"/>
      <c r="C602" s="44"/>
      <c r="D602" s="44"/>
      <c r="E602" s="44"/>
      <c r="F602" s="44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4"/>
      <c r="S602" s="44"/>
      <c r="T602" s="44"/>
      <c r="U602" s="44"/>
      <c r="V602" s="44"/>
      <c r="W602" s="44"/>
      <c r="X602" s="44"/>
      <c r="Y602" s="44"/>
      <c r="Z602" s="44"/>
      <c r="AA602" s="44"/>
      <c r="AB602" s="44"/>
      <c r="AC602" s="44"/>
      <c r="AD602" s="44"/>
      <c r="AE602" s="44"/>
      <c r="AF602" s="44"/>
      <c r="AG602" s="44"/>
      <c r="AH602" s="44"/>
      <c r="AI602" s="44"/>
      <c r="AJ602" s="44"/>
      <c r="AK602" s="44"/>
      <c r="AL602" s="44"/>
      <c r="AM602" s="44"/>
      <c r="AN602" s="44"/>
      <c r="AO602" s="44"/>
      <c r="AP602" s="44"/>
      <c r="AQ602" s="44"/>
      <c r="AR602" s="44"/>
      <c r="AS602" s="44"/>
      <c r="AT602" s="44"/>
      <c r="AU602" s="44"/>
      <c r="AV602" s="44"/>
      <c r="AW602" s="44"/>
      <c r="AX602" s="44"/>
      <c r="AY602" s="44"/>
      <c r="AZ602" s="44"/>
      <c r="BA602" s="44"/>
      <c r="BB602" s="44"/>
      <c r="BC602" s="44"/>
      <c r="BD602" s="44"/>
      <c r="BE602" s="44"/>
      <c r="BF602" s="44"/>
      <c r="BG602" s="44"/>
      <c r="BH602" s="44"/>
      <c r="BI602" s="44"/>
      <c r="BJ602" s="44"/>
      <c r="BK602" s="44"/>
      <c r="BL602" s="44"/>
      <c r="BM602" s="44"/>
      <c r="BN602" s="44"/>
      <c r="BO602" s="44"/>
      <c r="BP602" s="44"/>
      <c r="BQ602" s="44"/>
      <c r="BR602" s="44"/>
      <c r="BS602" s="44"/>
      <c r="BT602" s="44"/>
      <c r="BU602" s="44"/>
      <c r="BV602" s="44"/>
      <c r="BW602" s="44"/>
      <c r="BX602" s="44"/>
      <c r="BY602" s="44"/>
      <c r="BZ602" s="44"/>
      <c r="CA602" s="44"/>
      <c r="CB602" s="44"/>
      <c r="CC602" s="44"/>
      <c r="CD602" s="44"/>
      <c r="CE602" s="44"/>
      <c r="CF602" s="44"/>
      <c r="CG602" s="44"/>
      <c r="CH602" s="44"/>
      <c r="CI602" s="44"/>
      <c r="CJ602" s="44"/>
      <c r="CK602" s="44"/>
      <c r="CL602" s="44"/>
      <c r="CM602" s="44"/>
      <c r="CN602" s="44"/>
      <c r="CO602" s="44"/>
      <c r="CP602" s="44"/>
      <c r="CQ602" s="44"/>
      <c r="CR602" s="44"/>
      <c r="CS602" s="44"/>
      <c r="CT602" s="44"/>
      <c r="CU602" s="44"/>
      <c r="CV602" s="44"/>
      <c r="CW602" s="44"/>
      <c r="CX602" s="44"/>
      <c r="CY602" s="44"/>
      <c r="CZ602" s="44"/>
      <c r="DA602" s="44"/>
      <c r="DB602" s="44"/>
      <c r="DC602" s="44"/>
      <c r="DD602" s="44"/>
      <c r="DE602" s="44"/>
      <c r="DF602" s="44"/>
      <c r="DG602" s="44"/>
      <c r="DH602" s="44"/>
      <c r="DI602" s="44"/>
      <c r="DJ602" s="44"/>
      <c r="DK602" s="44"/>
      <c r="DL602" s="44"/>
      <c r="DM602" s="44"/>
      <c r="DN602" s="44"/>
      <c r="DO602" s="44"/>
      <c r="DP602" s="44"/>
      <c r="DQ602" s="44"/>
      <c r="DR602" s="44"/>
      <c r="DS602" s="44"/>
      <c r="DT602" s="44"/>
      <c r="DU602" s="44"/>
      <c r="DV602" s="44"/>
      <c r="DW602" s="44"/>
      <c r="DX602" s="44"/>
      <c r="DY602" s="44"/>
      <c r="DZ602" s="44"/>
      <c r="EA602" s="44"/>
      <c r="EB602" s="44"/>
      <c r="EC602" s="44"/>
      <c r="ED602" s="44"/>
      <c r="EE602" s="44"/>
      <c r="EF602" s="44"/>
      <c r="EG602" s="44"/>
      <c r="EH602" s="44"/>
      <c r="EI602" s="44"/>
      <c r="EJ602" s="44"/>
      <c r="EK602" s="44"/>
      <c r="EL602" s="44"/>
      <c r="EM602" s="44"/>
      <c r="EN602" s="44"/>
      <c r="EO602" s="44"/>
      <c r="EP602" s="44"/>
      <c r="EQ602" s="44"/>
      <c r="ER602" s="44"/>
      <c r="ES602" s="44"/>
      <c r="ET602" s="44"/>
      <c r="EU602" s="44"/>
      <c r="EV602" s="44"/>
      <c r="EW602" s="44"/>
      <c r="EX602" s="44"/>
      <c r="EY602" s="44"/>
      <c r="EZ602" s="44"/>
      <c r="FA602" s="44"/>
      <c r="FB602" s="44"/>
      <c r="FC602" s="44"/>
      <c r="FD602" s="44"/>
      <c r="FE602" s="44"/>
      <c r="FF602" s="44"/>
      <c r="FG602" s="44"/>
      <c r="FH602" s="44"/>
      <c r="FI602" s="44"/>
      <c r="FJ602" s="44"/>
      <c r="FK602" s="44"/>
      <c r="FL602" s="44"/>
      <c r="FM602" s="44"/>
      <c r="FN602" s="44"/>
      <c r="FO602" s="44"/>
      <c r="FP602" s="44"/>
      <c r="FQ602" s="44"/>
      <c r="FR602" s="44"/>
      <c r="FS602" s="44"/>
      <c r="FT602" s="44"/>
      <c r="FU602" s="44"/>
      <c r="FV602" s="44"/>
      <c r="FW602" s="44"/>
      <c r="FX602" s="44"/>
      <c r="FY602" s="44"/>
      <c r="FZ602" s="44"/>
      <c r="GA602" s="44"/>
      <c r="GB602" s="44"/>
      <c r="GC602" s="44"/>
      <c r="GD602" s="44"/>
      <c r="GE602" s="44"/>
      <c r="GF602" s="44"/>
      <c r="GG602" s="44"/>
      <c r="GH602" s="44"/>
      <c r="GI602" s="44"/>
      <c r="GJ602" s="44"/>
      <c r="GK602" s="44"/>
      <c r="GL602" s="44"/>
      <c r="GM602" s="44"/>
      <c r="GN602" s="44"/>
      <c r="GO602" s="44"/>
      <c r="GP602" s="44"/>
      <c r="GQ602" s="44"/>
      <c r="GR602" s="44"/>
      <c r="GS602" s="44"/>
      <c r="GT602" s="44"/>
      <c r="GU602" s="44"/>
      <c r="GV602" s="44"/>
      <c r="GW602" s="44"/>
      <c r="GX602" s="44"/>
      <c r="GY602" s="44"/>
      <c r="GZ602" s="44"/>
      <c r="HA602" s="44"/>
      <c r="HB602" s="44"/>
      <c r="HC602" s="44"/>
      <c r="HD602" s="44"/>
      <c r="HE602" s="44"/>
      <c r="HF602" s="44"/>
      <c r="HG602" s="44"/>
      <c r="HH602" s="44"/>
      <c r="HI602" s="44"/>
      <c r="HJ602" s="44"/>
      <c r="HK602" s="44"/>
      <c r="HL602" s="44"/>
      <c r="HM602" s="44"/>
      <c r="HN602" s="44"/>
      <c r="HO602" s="44"/>
      <c r="HP602" s="44"/>
      <c r="HQ602" s="44"/>
      <c r="HR602" s="44"/>
      <c r="HS602" s="44"/>
      <c r="HT602" s="44"/>
      <c r="HU602" s="44"/>
      <c r="HV602" s="44"/>
      <c r="HW602" s="44"/>
      <c r="HX602" s="44"/>
      <c r="HY602" s="44"/>
      <c r="HZ602" s="44"/>
      <c r="IA602" s="44"/>
      <c r="IB602" s="44"/>
      <c r="IC602" s="44"/>
      <c r="ID602" s="44"/>
      <c r="IE602" s="44"/>
      <c r="IF602" s="44"/>
      <c r="IG602" s="44"/>
      <c r="IH602" s="44"/>
      <c r="II602" s="44"/>
      <c r="IJ602" s="44"/>
      <c r="IK602" s="44"/>
      <c r="IL602" s="44"/>
      <c r="IM602" s="44"/>
      <c r="IN602" s="44"/>
      <c r="IO602" s="44"/>
      <c r="IP602" s="44"/>
      <c r="IQ602" s="44"/>
      <c r="IR602" s="44"/>
      <c r="IS602" s="44"/>
      <c r="IT602" s="44"/>
      <c r="IU602" s="44"/>
      <c r="IV602" s="44"/>
      <c r="IW602" s="44"/>
    </row>
    <row r="603" spans="1:257" ht="11.1" customHeight="1" x14ac:dyDescent="0.2">
      <c r="A603" s="45" t="s">
        <v>53</v>
      </c>
      <c r="B603" s="45"/>
      <c r="O603" s="26"/>
    </row>
    <row r="604" spans="1:257" ht="11.1" customHeight="1" x14ac:dyDescent="0.2">
      <c r="A604" s="47" t="s">
        <v>355</v>
      </c>
      <c r="B604" s="47" t="s">
        <v>355</v>
      </c>
      <c r="C604" s="8" t="s">
        <v>525</v>
      </c>
      <c r="D604" s="9">
        <v>28</v>
      </c>
      <c r="E604" s="9">
        <v>2</v>
      </c>
      <c r="F604" s="9">
        <f>SUM(D604:E604)</f>
        <v>30</v>
      </c>
      <c r="G604" s="9">
        <v>39</v>
      </c>
      <c r="H604" s="9">
        <v>31</v>
      </c>
      <c r="I604" s="12" t="s">
        <v>347</v>
      </c>
      <c r="O604" s="26"/>
    </row>
    <row r="605" spans="1:257" ht="11.1" customHeight="1" x14ac:dyDescent="0.2">
      <c r="A605" s="47" t="s">
        <v>350</v>
      </c>
      <c r="B605" s="47" t="s">
        <v>350</v>
      </c>
      <c r="C605" s="8" t="s">
        <v>90</v>
      </c>
      <c r="D605" s="9">
        <v>8</v>
      </c>
      <c r="E605" s="9"/>
      <c r="F605" s="9">
        <f>SUM(D605:E605)</f>
        <v>8</v>
      </c>
      <c r="G605" s="9">
        <v>5</v>
      </c>
      <c r="H605" s="9">
        <v>8</v>
      </c>
      <c r="I605" s="12" t="s">
        <v>347</v>
      </c>
      <c r="O605" s="26"/>
    </row>
    <row r="606" spans="1:257" s="3" customFormat="1" ht="11.1" customHeight="1" x14ac:dyDescent="0.2">
      <c r="A606" s="48"/>
      <c r="B606" s="48"/>
      <c r="C606" s="13" t="s">
        <v>54</v>
      </c>
      <c r="D606" s="14">
        <f t="shared" ref="D606" si="77">SUM(D604:D605)</f>
        <v>36</v>
      </c>
      <c r="E606" s="14">
        <f t="shared" ref="E606:F606" si="78">SUM(E604:E605)</f>
        <v>2</v>
      </c>
      <c r="F606" s="14">
        <f t="shared" si="78"/>
        <v>38</v>
      </c>
      <c r="G606" s="14">
        <f t="shared" ref="G606:H606" si="79">SUM(G604:G605)</f>
        <v>44</v>
      </c>
      <c r="H606" s="14">
        <f t="shared" si="79"/>
        <v>39</v>
      </c>
      <c r="I606" s="6"/>
      <c r="O606" s="26"/>
    </row>
    <row r="607" spans="1:257" s="3" customFormat="1" ht="11.1" customHeight="1" x14ac:dyDescent="0.2">
      <c r="A607" s="45"/>
      <c r="B607" s="45"/>
      <c r="D607" s="6"/>
      <c r="E607" s="6"/>
      <c r="F607" s="6"/>
      <c r="G607" s="6"/>
      <c r="H607" s="6"/>
      <c r="I607" s="6"/>
      <c r="O607" s="26"/>
    </row>
    <row r="608" spans="1:257" s="3" customFormat="1" ht="11.1" customHeight="1" x14ac:dyDescent="0.2">
      <c r="A608" s="45"/>
      <c r="B608" s="45"/>
      <c r="D608" s="6"/>
      <c r="E608" s="6"/>
      <c r="F608" s="6"/>
      <c r="G608" s="6"/>
      <c r="H608" s="6"/>
      <c r="I608" s="6"/>
      <c r="O608" s="26"/>
    </row>
    <row r="609" spans="1:257" s="18" customFormat="1" ht="11.85" customHeight="1" x14ac:dyDescent="0.2">
      <c r="A609" s="44" t="s">
        <v>252</v>
      </c>
      <c r="B609" s="44"/>
      <c r="C609" s="44"/>
      <c r="D609" s="44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4"/>
      <c r="S609" s="44"/>
      <c r="T609" s="44"/>
      <c r="U609" s="44"/>
      <c r="V609" s="44"/>
      <c r="W609" s="44"/>
      <c r="X609" s="44"/>
      <c r="Y609" s="44"/>
      <c r="Z609" s="44"/>
      <c r="AA609" s="44"/>
      <c r="AB609" s="44"/>
      <c r="AC609" s="44"/>
      <c r="AD609" s="44"/>
      <c r="AE609" s="44"/>
      <c r="AF609" s="44"/>
      <c r="AG609" s="44"/>
      <c r="AH609" s="44"/>
      <c r="AI609" s="44"/>
      <c r="AJ609" s="44"/>
      <c r="AK609" s="44"/>
      <c r="AL609" s="44"/>
      <c r="AM609" s="44"/>
      <c r="AN609" s="44"/>
      <c r="AO609" s="44"/>
      <c r="AP609" s="44"/>
      <c r="AQ609" s="44"/>
      <c r="AR609" s="44"/>
      <c r="AS609" s="44"/>
      <c r="AT609" s="44"/>
      <c r="AU609" s="44"/>
      <c r="AV609" s="44"/>
      <c r="AW609" s="44"/>
      <c r="AX609" s="44"/>
      <c r="AY609" s="44"/>
      <c r="AZ609" s="44"/>
      <c r="BA609" s="44"/>
      <c r="BB609" s="44"/>
      <c r="BC609" s="44"/>
      <c r="BD609" s="44"/>
      <c r="BE609" s="44"/>
      <c r="BF609" s="44"/>
      <c r="BG609" s="44"/>
      <c r="BH609" s="44"/>
      <c r="BI609" s="44"/>
      <c r="BJ609" s="44"/>
      <c r="BK609" s="44"/>
      <c r="BL609" s="44"/>
      <c r="BM609" s="44"/>
      <c r="BN609" s="44"/>
      <c r="BO609" s="44"/>
      <c r="BP609" s="44"/>
      <c r="BQ609" s="44"/>
      <c r="BR609" s="44"/>
      <c r="BS609" s="44"/>
      <c r="BT609" s="44"/>
      <c r="BU609" s="44"/>
      <c r="BV609" s="44"/>
      <c r="BW609" s="44"/>
      <c r="BX609" s="44"/>
      <c r="BY609" s="44"/>
      <c r="BZ609" s="44"/>
      <c r="CA609" s="44"/>
      <c r="CB609" s="44"/>
      <c r="CC609" s="44"/>
      <c r="CD609" s="44"/>
      <c r="CE609" s="44"/>
      <c r="CF609" s="44"/>
      <c r="CG609" s="44"/>
      <c r="CH609" s="44"/>
      <c r="CI609" s="44"/>
      <c r="CJ609" s="44"/>
      <c r="CK609" s="44"/>
      <c r="CL609" s="44"/>
      <c r="CM609" s="44"/>
      <c r="CN609" s="44"/>
      <c r="CO609" s="44"/>
      <c r="CP609" s="44"/>
      <c r="CQ609" s="44"/>
      <c r="CR609" s="44"/>
      <c r="CS609" s="44"/>
      <c r="CT609" s="44"/>
      <c r="CU609" s="44"/>
      <c r="CV609" s="44"/>
      <c r="CW609" s="44"/>
      <c r="CX609" s="44"/>
      <c r="CY609" s="44"/>
      <c r="CZ609" s="44"/>
      <c r="DA609" s="44"/>
      <c r="DB609" s="44"/>
      <c r="DC609" s="44"/>
      <c r="DD609" s="44"/>
      <c r="DE609" s="44"/>
      <c r="DF609" s="44"/>
      <c r="DG609" s="44"/>
      <c r="DH609" s="44"/>
      <c r="DI609" s="44"/>
      <c r="DJ609" s="44"/>
      <c r="DK609" s="44"/>
      <c r="DL609" s="44"/>
      <c r="DM609" s="44"/>
      <c r="DN609" s="44"/>
      <c r="DO609" s="44"/>
      <c r="DP609" s="44"/>
      <c r="DQ609" s="44"/>
      <c r="DR609" s="44"/>
      <c r="DS609" s="44"/>
      <c r="DT609" s="44"/>
      <c r="DU609" s="44"/>
      <c r="DV609" s="44"/>
      <c r="DW609" s="44"/>
      <c r="DX609" s="44"/>
      <c r="DY609" s="44"/>
      <c r="DZ609" s="44"/>
      <c r="EA609" s="44"/>
      <c r="EB609" s="44"/>
      <c r="EC609" s="44"/>
      <c r="ED609" s="44"/>
      <c r="EE609" s="44"/>
      <c r="EF609" s="44"/>
      <c r="EG609" s="44"/>
      <c r="EH609" s="44"/>
      <c r="EI609" s="44"/>
      <c r="EJ609" s="44"/>
      <c r="EK609" s="44"/>
      <c r="EL609" s="44"/>
      <c r="EM609" s="44"/>
      <c r="EN609" s="44"/>
      <c r="EO609" s="44"/>
      <c r="EP609" s="44"/>
      <c r="EQ609" s="44"/>
      <c r="ER609" s="44"/>
      <c r="ES609" s="44"/>
      <c r="ET609" s="44"/>
      <c r="EU609" s="44"/>
      <c r="EV609" s="44"/>
      <c r="EW609" s="44"/>
      <c r="EX609" s="44"/>
      <c r="EY609" s="44"/>
      <c r="EZ609" s="44"/>
      <c r="FA609" s="44"/>
      <c r="FB609" s="44"/>
      <c r="FC609" s="44"/>
      <c r="FD609" s="44"/>
      <c r="FE609" s="44"/>
      <c r="FF609" s="44"/>
      <c r="FG609" s="44"/>
      <c r="FH609" s="44"/>
      <c r="FI609" s="44"/>
      <c r="FJ609" s="44"/>
      <c r="FK609" s="44"/>
      <c r="FL609" s="44"/>
      <c r="FM609" s="44"/>
      <c r="FN609" s="44"/>
      <c r="FO609" s="44"/>
      <c r="FP609" s="44"/>
      <c r="FQ609" s="44"/>
      <c r="FR609" s="44"/>
      <c r="FS609" s="44"/>
      <c r="FT609" s="44"/>
      <c r="FU609" s="44"/>
      <c r="FV609" s="44"/>
      <c r="FW609" s="44"/>
      <c r="FX609" s="44"/>
      <c r="FY609" s="44"/>
      <c r="FZ609" s="44"/>
      <c r="GA609" s="44"/>
      <c r="GB609" s="44"/>
      <c r="GC609" s="44"/>
      <c r="GD609" s="44"/>
      <c r="GE609" s="44"/>
      <c r="GF609" s="44"/>
      <c r="GG609" s="44"/>
      <c r="GH609" s="44"/>
      <c r="GI609" s="44"/>
      <c r="GJ609" s="44"/>
      <c r="GK609" s="44"/>
      <c r="GL609" s="44"/>
      <c r="GM609" s="44"/>
      <c r="GN609" s="44"/>
      <c r="GO609" s="44"/>
      <c r="GP609" s="44"/>
      <c r="GQ609" s="44"/>
      <c r="GR609" s="44"/>
      <c r="GS609" s="44"/>
      <c r="GT609" s="44"/>
      <c r="GU609" s="44"/>
      <c r="GV609" s="44"/>
      <c r="GW609" s="44"/>
      <c r="GX609" s="44"/>
      <c r="GY609" s="44"/>
      <c r="GZ609" s="44"/>
      <c r="HA609" s="44"/>
      <c r="HB609" s="44"/>
      <c r="HC609" s="44"/>
      <c r="HD609" s="44"/>
      <c r="HE609" s="44"/>
      <c r="HF609" s="44"/>
      <c r="HG609" s="44"/>
      <c r="HH609" s="44"/>
      <c r="HI609" s="44"/>
      <c r="HJ609" s="44"/>
      <c r="HK609" s="44"/>
      <c r="HL609" s="44"/>
      <c r="HM609" s="44"/>
      <c r="HN609" s="44"/>
      <c r="HO609" s="44"/>
      <c r="HP609" s="44"/>
      <c r="HQ609" s="44"/>
      <c r="HR609" s="44"/>
      <c r="HS609" s="44"/>
      <c r="HT609" s="44"/>
      <c r="HU609" s="44"/>
      <c r="HV609" s="44"/>
      <c r="HW609" s="44"/>
      <c r="HX609" s="44"/>
      <c r="HY609" s="44"/>
      <c r="HZ609" s="44"/>
      <c r="IA609" s="44"/>
      <c r="IB609" s="44"/>
      <c r="IC609" s="44"/>
      <c r="ID609" s="44"/>
      <c r="IE609" s="44"/>
      <c r="IF609" s="44"/>
      <c r="IG609" s="44"/>
      <c r="IH609" s="44"/>
      <c r="II609" s="44"/>
      <c r="IJ609" s="44"/>
      <c r="IK609" s="44"/>
      <c r="IL609" s="44"/>
      <c r="IM609" s="44"/>
      <c r="IN609" s="44"/>
      <c r="IO609" s="44"/>
      <c r="IP609" s="44"/>
      <c r="IQ609" s="44"/>
      <c r="IR609" s="44"/>
      <c r="IS609" s="44"/>
      <c r="IT609" s="44"/>
      <c r="IU609" s="44"/>
      <c r="IV609" s="44"/>
      <c r="IW609" s="44"/>
    </row>
    <row r="610" spans="1:257" s="18" customFormat="1" ht="11.85" customHeight="1" x14ac:dyDescent="0.2">
      <c r="A610" s="44" t="s">
        <v>248</v>
      </c>
      <c r="B610" s="44"/>
      <c r="C610" s="44"/>
      <c r="D610" s="44"/>
      <c r="E610" s="44"/>
      <c r="F610" s="44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4"/>
      <c r="S610" s="44"/>
      <c r="T610" s="44"/>
      <c r="U610" s="44"/>
      <c r="V610" s="44"/>
      <c r="W610" s="44"/>
      <c r="X610" s="44"/>
      <c r="Y610" s="44"/>
      <c r="Z610" s="44"/>
      <c r="AA610" s="44"/>
      <c r="AB610" s="44"/>
      <c r="AC610" s="44"/>
      <c r="AD610" s="44"/>
      <c r="AE610" s="44"/>
      <c r="AF610" s="44"/>
      <c r="AG610" s="44"/>
      <c r="AH610" s="44"/>
      <c r="AI610" s="44"/>
      <c r="AJ610" s="44"/>
      <c r="AK610" s="44"/>
      <c r="AL610" s="44"/>
      <c r="AM610" s="44"/>
      <c r="AN610" s="44"/>
      <c r="AO610" s="44"/>
      <c r="AP610" s="44"/>
      <c r="AQ610" s="44"/>
      <c r="AR610" s="44"/>
      <c r="AS610" s="44"/>
      <c r="AT610" s="44"/>
      <c r="AU610" s="44"/>
      <c r="AV610" s="44"/>
      <c r="AW610" s="44"/>
      <c r="AX610" s="44"/>
      <c r="AY610" s="44"/>
      <c r="AZ610" s="44"/>
      <c r="BA610" s="44"/>
      <c r="BB610" s="44"/>
      <c r="BC610" s="44"/>
      <c r="BD610" s="44"/>
      <c r="BE610" s="44"/>
      <c r="BF610" s="44"/>
      <c r="BG610" s="44"/>
      <c r="BH610" s="44"/>
      <c r="BI610" s="44"/>
      <c r="BJ610" s="44"/>
      <c r="BK610" s="44"/>
      <c r="BL610" s="44"/>
      <c r="BM610" s="44"/>
      <c r="BN610" s="44"/>
      <c r="BO610" s="44"/>
      <c r="BP610" s="44"/>
      <c r="BQ610" s="44"/>
      <c r="BR610" s="44"/>
      <c r="BS610" s="44"/>
      <c r="BT610" s="44"/>
      <c r="BU610" s="44"/>
      <c r="BV610" s="44"/>
      <c r="BW610" s="44"/>
      <c r="BX610" s="44"/>
      <c r="BY610" s="44"/>
      <c r="BZ610" s="44"/>
      <c r="CA610" s="44"/>
      <c r="CB610" s="44"/>
      <c r="CC610" s="44"/>
      <c r="CD610" s="44"/>
      <c r="CE610" s="44"/>
      <c r="CF610" s="44"/>
      <c r="CG610" s="44"/>
      <c r="CH610" s="44"/>
      <c r="CI610" s="44"/>
      <c r="CJ610" s="44"/>
      <c r="CK610" s="44"/>
      <c r="CL610" s="44"/>
      <c r="CM610" s="44"/>
      <c r="CN610" s="44"/>
      <c r="CO610" s="44"/>
      <c r="CP610" s="44"/>
      <c r="CQ610" s="44"/>
      <c r="CR610" s="44"/>
      <c r="CS610" s="44"/>
      <c r="CT610" s="44"/>
      <c r="CU610" s="44"/>
      <c r="CV610" s="44"/>
      <c r="CW610" s="44"/>
      <c r="CX610" s="44"/>
      <c r="CY610" s="44"/>
      <c r="CZ610" s="44"/>
      <c r="DA610" s="44"/>
      <c r="DB610" s="44"/>
      <c r="DC610" s="44"/>
      <c r="DD610" s="44"/>
      <c r="DE610" s="44"/>
      <c r="DF610" s="44"/>
      <c r="DG610" s="44"/>
      <c r="DH610" s="44"/>
      <c r="DI610" s="44"/>
      <c r="DJ610" s="44"/>
      <c r="DK610" s="44"/>
      <c r="DL610" s="44"/>
      <c r="DM610" s="44"/>
      <c r="DN610" s="44"/>
      <c r="DO610" s="44"/>
      <c r="DP610" s="44"/>
      <c r="DQ610" s="44"/>
      <c r="DR610" s="44"/>
      <c r="DS610" s="44"/>
      <c r="DT610" s="44"/>
      <c r="DU610" s="44"/>
      <c r="DV610" s="44"/>
      <c r="DW610" s="44"/>
      <c r="DX610" s="44"/>
      <c r="DY610" s="44"/>
      <c r="DZ610" s="44"/>
      <c r="EA610" s="44"/>
      <c r="EB610" s="44"/>
      <c r="EC610" s="44"/>
      <c r="ED610" s="44"/>
      <c r="EE610" s="44"/>
      <c r="EF610" s="44"/>
      <c r="EG610" s="44"/>
      <c r="EH610" s="44"/>
      <c r="EI610" s="44"/>
      <c r="EJ610" s="44"/>
      <c r="EK610" s="44"/>
      <c r="EL610" s="44"/>
      <c r="EM610" s="44"/>
      <c r="EN610" s="44"/>
      <c r="EO610" s="44"/>
      <c r="EP610" s="44"/>
      <c r="EQ610" s="44"/>
      <c r="ER610" s="44"/>
      <c r="ES610" s="44"/>
      <c r="ET610" s="44"/>
      <c r="EU610" s="44"/>
      <c r="EV610" s="44"/>
      <c r="EW610" s="44"/>
      <c r="EX610" s="44"/>
      <c r="EY610" s="44"/>
      <c r="EZ610" s="44"/>
      <c r="FA610" s="44"/>
      <c r="FB610" s="44"/>
      <c r="FC610" s="44"/>
      <c r="FD610" s="44"/>
      <c r="FE610" s="44"/>
      <c r="FF610" s="44"/>
      <c r="FG610" s="44"/>
      <c r="FH610" s="44"/>
      <c r="FI610" s="44"/>
      <c r="FJ610" s="44"/>
      <c r="FK610" s="44"/>
      <c r="FL610" s="44"/>
      <c r="FM610" s="44"/>
      <c r="FN610" s="44"/>
      <c r="FO610" s="44"/>
      <c r="FP610" s="44"/>
      <c r="FQ610" s="44"/>
      <c r="FR610" s="44"/>
      <c r="FS610" s="44"/>
      <c r="FT610" s="44"/>
      <c r="FU610" s="44"/>
      <c r="FV610" s="44"/>
      <c r="FW610" s="44"/>
      <c r="FX610" s="44"/>
      <c r="FY610" s="44"/>
      <c r="FZ610" s="44"/>
      <c r="GA610" s="44"/>
      <c r="GB610" s="44"/>
      <c r="GC610" s="44"/>
      <c r="GD610" s="44"/>
      <c r="GE610" s="44"/>
      <c r="GF610" s="44"/>
      <c r="GG610" s="44"/>
      <c r="GH610" s="44"/>
      <c r="GI610" s="44"/>
      <c r="GJ610" s="44"/>
      <c r="GK610" s="44"/>
      <c r="GL610" s="44"/>
      <c r="GM610" s="44"/>
      <c r="GN610" s="44"/>
      <c r="GO610" s="44"/>
      <c r="GP610" s="44"/>
      <c r="GQ610" s="44"/>
      <c r="GR610" s="44"/>
      <c r="GS610" s="44"/>
      <c r="GT610" s="44"/>
      <c r="GU610" s="44"/>
      <c r="GV610" s="44"/>
      <c r="GW610" s="44"/>
      <c r="GX610" s="44"/>
      <c r="GY610" s="44"/>
      <c r="GZ610" s="44"/>
      <c r="HA610" s="44"/>
      <c r="HB610" s="44"/>
      <c r="HC610" s="44"/>
      <c r="HD610" s="44"/>
      <c r="HE610" s="44"/>
      <c r="HF610" s="44"/>
      <c r="HG610" s="44"/>
      <c r="HH610" s="44"/>
      <c r="HI610" s="44"/>
      <c r="HJ610" s="44"/>
      <c r="HK610" s="44"/>
      <c r="HL610" s="44"/>
      <c r="HM610" s="44"/>
      <c r="HN610" s="44"/>
      <c r="HO610" s="44"/>
      <c r="HP610" s="44"/>
      <c r="HQ610" s="44"/>
      <c r="HR610" s="44"/>
      <c r="HS610" s="44"/>
      <c r="HT610" s="44"/>
      <c r="HU610" s="44"/>
      <c r="HV610" s="44"/>
      <c r="HW610" s="44"/>
      <c r="HX610" s="44"/>
      <c r="HY610" s="44"/>
      <c r="HZ610" s="44"/>
      <c r="IA610" s="44"/>
      <c r="IB610" s="44"/>
      <c r="IC610" s="44"/>
      <c r="ID610" s="44"/>
      <c r="IE610" s="44"/>
      <c r="IF610" s="44"/>
      <c r="IG610" s="44"/>
      <c r="IH610" s="44"/>
      <c r="II610" s="44"/>
      <c r="IJ610" s="44"/>
      <c r="IK610" s="44"/>
      <c r="IL610" s="44"/>
      <c r="IM610" s="44"/>
      <c r="IN610" s="44"/>
      <c r="IO610" s="44"/>
      <c r="IP610" s="44"/>
      <c r="IQ610" s="44"/>
      <c r="IR610" s="44"/>
      <c r="IS610" s="44"/>
      <c r="IT610" s="44"/>
      <c r="IU610" s="44"/>
      <c r="IV610" s="44"/>
      <c r="IW610" s="44"/>
    </row>
    <row r="611" spans="1:257" s="18" customFormat="1" ht="11.85" customHeight="1" x14ac:dyDescent="0.2">
      <c r="A611" s="55" t="s">
        <v>53</v>
      </c>
      <c r="B611" s="55"/>
      <c r="D611" s="19"/>
      <c r="E611" s="19"/>
      <c r="F611" s="19"/>
      <c r="G611" s="19"/>
      <c r="H611" s="19"/>
      <c r="I611" s="19"/>
      <c r="L611" s="10"/>
      <c r="O611" s="26"/>
    </row>
    <row r="612" spans="1:257" ht="11.85" customHeight="1" x14ac:dyDescent="0.2">
      <c r="A612" s="47" t="s">
        <v>373</v>
      </c>
      <c r="B612" s="47" t="s">
        <v>373</v>
      </c>
      <c r="C612" s="8" t="s">
        <v>123</v>
      </c>
      <c r="D612" s="9">
        <v>54936</v>
      </c>
      <c r="E612" s="9">
        <v>-22335</v>
      </c>
      <c r="F612" s="9">
        <f>SUM(D612:E612)</f>
        <v>32601</v>
      </c>
      <c r="G612" s="9"/>
      <c r="H612" s="9">
        <v>21472</v>
      </c>
      <c r="I612" s="12" t="s">
        <v>347</v>
      </c>
      <c r="O612" s="26"/>
    </row>
    <row r="613" spans="1:257" ht="11.85" customHeight="1" x14ac:dyDescent="0.2">
      <c r="A613" s="47" t="s">
        <v>373</v>
      </c>
      <c r="B613" s="47"/>
      <c r="C613" s="8" t="s">
        <v>293</v>
      </c>
      <c r="D613" s="9">
        <v>300</v>
      </c>
      <c r="E613" s="9"/>
      <c r="F613" s="9">
        <f t="shared" ref="F613:F614" si="80">SUM(D613:E613)</f>
        <v>300</v>
      </c>
      <c r="G613" s="9"/>
      <c r="H613" s="9">
        <v>300</v>
      </c>
      <c r="I613" s="12" t="s">
        <v>347</v>
      </c>
      <c r="O613" s="26"/>
    </row>
    <row r="614" spans="1:257" ht="11.25" customHeight="1" x14ac:dyDescent="0.2">
      <c r="A614" s="47" t="s">
        <v>373</v>
      </c>
      <c r="B614" s="47"/>
      <c r="C614" s="8" t="s">
        <v>6</v>
      </c>
      <c r="D614" s="9">
        <v>3000</v>
      </c>
      <c r="E614" s="9"/>
      <c r="F614" s="9">
        <f t="shared" si="80"/>
        <v>3000</v>
      </c>
      <c r="G614" s="9"/>
      <c r="H614" s="9">
        <v>3000</v>
      </c>
      <c r="I614" s="12" t="s">
        <v>347</v>
      </c>
      <c r="O614" s="26"/>
    </row>
    <row r="615" spans="1:257" s="3" customFormat="1" ht="11.85" customHeight="1" x14ac:dyDescent="0.2">
      <c r="A615" s="48"/>
      <c r="B615" s="48"/>
      <c r="C615" s="13" t="s">
        <v>91</v>
      </c>
      <c r="D615" s="14">
        <f t="shared" ref="D615" si="81">SUM(D612:D614)</f>
        <v>58236</v>
      </c>
      <c r="E615" s="14">
        <f t="shared" ref="E615:F615" si="82">SUM(E612:E614)</f>
        <v>-22335</v>
      </c>
      <c r="F615" s="14">
        <f t="shared" si="82"/>
        <v>35901</v>
      </c>
      <c r="G615" s="14">
        <f t="shared" ref="G615:H615" si="83">SUM(G612:G614)</f>
        <v>0</v>
      </c>
      <c r="H615" s="14">
        <f t="shared" si="83"/>
        <v>24772</v>
      </c>
      <c r="I615" s="6"/>
      <c r="O615" s="26"/>
    </row>
    <row r="616" spans="1:257" s="3" customFormat="1" ht="11.85" customHeight="1" x14ac:dyDescent="0.2">
      <c r="A616" s="45"/>
      <c r="B616" s="45"/>
      <c r="D616" s="6"/>
      <c r="E616" s="6"/>
      <c r="F616" s="6"/>
      <c r="G616" s="6"/>
      <c r="H616" s="6"/>
      <c r="I616" s="6"/>
      <c r="O616" s="26"/>
    </row>
    <row r="617" spans="1:257" s="3" customFormat="1" ht="11.85" customHeight="1" x14ac:dyDescent="0.2">
      <c r="A617" s="45"/>
      <c r="B617" s="45"/>
      <c r="D617" s="6"/>
      <c r="E617" s="6"/>
      <c r="F617" s="6"/>
      <c r="G617" s="6"/>
      <c r="H617" s="6"/>
      <c r="I617" s="6"/>
      <c r="O617" s="26"/>
    </row>
    <row r="618" spans="1:257" s="18" customFormat="1" ht="11.85" customHeight="1" x14ac:dyDescent="0.2">
      <c r="A618" s="62" t="s">
        <v>255</v>
      </c>
      <c r="B618" s="62"/>
      <c r="C618" s="1"/>
      <c r="D618" s="19"/>
      <c r="E618" s="19"/>
      <c r="F618" s="19"/>
      <c r="G618" s="19"/>
      <c r="H618" s="19"/>
      <c r="I618" s="19"/>
      <c r="L618" s="10"/>
      <c r="O618" s="26"/>
    </row>
    <row r="619" spans="1:257" s="18" customFormat="1" ht="11.85" customHeight="1" x14ac:dyDescent="0.2">
      <c r="A619" s="44" t="s">
        <v>248</v>
      </c>
      <c r="B619" s="44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44"/>
      <c r="AA619" s="44"/>
      <c r="AB619" s="44"/>
      <c r="AC619" s="44"/>
      <c r="AD619" s="44"/>
      <c r="AE619" s="44"/>
      <c r="AF619" s="44"/>
      <c r="AG619" s="44"/>
      <c r="AH619" s="44"/>
      <c r="AI619" s="44"/>
      <c r="AJ619" s="44"/>
      <c r="AK619" s="44"/>
      <c r="AL619" s="44"/>
      <c r="AM619" s="44"/>
      <c r="AN619" s="44"/>
      <c r="AO619" s="44"/>
      <c r="AP619" s="44"/>
      <c r="AQ619" s="44"/>
      <c r="AR619" s="44"/>
      <c r="AS619" s="44"/>
      <c r="AT619" s="44"/>
      <c r="AU619" s="44"/>
      <c r="AV619" s="44"/>
      <c r="AW619" s="44"/>
      <c r="AX619" s="44"/>
      <c r="AY619" s="44"/>
      <c r="AZ619" s="44"/>
      <c r="BA619" s="44"/>
      <c r="BB619" s="44"/>
      <c r="BC619" s="44"/>
      <c r="BD619" s="44"/>
      <c r="BE619" s="44"/>
      <c r="BF619" s="44"/>
      <c r="BG619" s="44"/>
      <c r="BH619" s="44"/>
      <c r="BI619" s="44"/>
      <c r="BJ619" s="44"/>
      <c r="BK619" s="44"/>
      <c r="BL619" s="44"/>
      <c r="BM619" s="44"/>
      <c r="BN619" s="44"/>
      <c r="BO619" s="44"/>
      <c r="BP619" s="44"/>
      <c r="BQ619" s="44"/>
      <c r="BR619" s="44"/>
      <c r="BS619" s="44"/>
      <c r="BT619" s="44"/>
      <c r="BU619" s="44"/>
      <c r="BV619" s="44"/>
      <c r="BW619" s="44"/>
      <c r="BX619" s="44"/>
      <c r="BY619" s="44"/>
      <c r="BZ619" s="44"/>
      <c r="CA619" s="44"/>
      <c r="CB619" s="44"/>
      <c r="CC619" s="44"/>
      <c r="CD619" s="44"/>
      <c r="CE619" s="44"/>
      <c r="CF619" s="44"/>
      <c r="CG619" s="44"/>
      <c r="CH619" s="44"/>
      <c r="CI619" s="44"/>
      <c r="CJ619" s="44"/>
      <c r="CK619" s="44"/>
      <c r="CL619" s="44"/>
      <c r="CM619" s="44"/>
      <c r="CN619" s="44"/>
      <c r="CO619" s="44"/>
      <c r="CP619" s="44"/>
      <c r="CQ619" s="44"/>
      <c r="CR619" s="44"/>
      <c r="CS619" s="44"/>
      <c r="CT619" s="44"/>
      <c r="CU619" s="44"/>
      <c r="CV619" s="44"/>
      <c r="CW619" s="44"/>
      <c r="CX619" s="44"/>
      <c r="CY619" s="44"/>
      <c r="CZ619" s="44"/>
      <c r="DA619" s="44"/>
      <c r="DB619" s="44"/>
      <c r="DC619" s="44"/>
      <c r="DD619" s="44"/>
      <c r="DE619" s="44"/>
      <c r="DF619" s="44"/>
      <c r="DG619" s="44"/>
      <c r="DH619" s="44"/>
      <c r="DI619" s="44"/>
      <c r="DJ619" s="44"/>
      <c r="DK619" s="44"/>
      <c r="DL619" s="44"/>
      <c r="DM619" s="44"/>
      <c r="DN619" s="44"/>
      <c r="DO619" s="44"/>
      <c r="DP619" s="44"/>
      <c r="DQ619" s="44"/>
      <c r="DR619" s="44"/>
      <c r="DS619" s="44"/>
      <c r="DT619" s="44"/>
      <c r="DU619" s="44"/>
      <c r="DV619" s="44"/>
      <c r="DW619" s="44"/>
      <c r="DX619" s="44"/>
      <c r="DY619" s="44"/>
      <c r="DZ619" s="44"/>
      <c r="EA619" s="44"/>
      <c r="EB619" s="44"/>
      <c r="EC619" s="44"/>
      <c r="ED619" s="44"/>
      <c r="EE619" s="44"/>
      <c r="EF619" s="44"/>
      <c r="EG619" s="44"/>
      <c r="EH619" s="44"/>
      <c r="EI619" s="44"/>
      <c r="EJ619" s="44"/>
      <c r="EK619" s="44"/>
      <c r="EL619" s="44"/>
      <c r="EM619" s="44"/>
      <c r="EN619" s="44"/>
      <c r="EO619" s="44"/>
      <c r="EP619" s="44"/>
      <c r="EQ619" s="44"/>
      <c r="ER619" s="44"/>
      <c r="ES619" s="44"/>
      <c r="ET619" s="44"/>
      <c r="EU619" s="44"/>
      <c r="EV619" s="44"/>
      <c r="EW619" s="44"/>
      <c r="EX619" s="44"/>
      <c r="EY619" s="44"/>
      <c r="EZ619" s="44"/>
      <c r="FA619" s="44"/>
      <c r="FB619" s="44"/>
      <c r="FC619" s="44"/>
      <c r="FD619" s="44"/>
      <c r="FE619" s="44"/>
      <c r="FF619" s="44"/>
      <c r="FG619" s="44"/>
      <c r="FH619" s="44"/>
      <c r="FI619" s="44"/>
      <c r="FJ619" s="44"/>
      <c r="FK619" s="44"/>
      <c r="FL619" s="44"/>
      <c r="FM619" s="44"/>
      <c r="FN619" s="44"/>
      <c r="FO619" s="44"/>
      <c r="FP619" s="44"/>
      <c r="FQ619" s="44"/>
      <c r="FR619" s="44"/>
      <c r="FS619" s="44"/>
      <c r="FT619" s="44"/>
      <c r="FU619" s="44"/>
      <c r="FV619" s="44"/>
      <c r="FW619" s="44"/>
      <c r="FX619" s="44"/>
      <c r="FY619" s="44"/>
      <c r="FZ619" s="44"/>
      <c r="GA619" s="44"/>
      <c r="GB619" s="44"/>
      <c r="GC619" s="44"/>
      <c r="GD619" s="44"/>
      <c r="GE619" s="44"/>
      <c r="GF619" s="44"/>
      <c r="GG619" s="44"/>
      <c r="GH619" s="44"/>
      <c r="GI619" s="44"/>
      <c r="GJ619" s="44"/>
      <c r="GK619" s="44"/>
      <c r="GL619" s="44"/>
      <c r="GM619" s="44"/>
      <c r="GN619" s="44"/>
      <c r="GO619" s="44"/>
      <c r="GP619" s="44"/>
      <c r="GQ619" s="44"/>
      <c r="GR619" s="44"/>
      <c r="GS619" s="44"/>
      <c r="GT619" s="44"/>
      <c r="GU619" s="44"/>
      <c r="GV619" s="44"/>
      <c r="GW619" s="44"/>
      <c r="GX619" s="44"/>
      <c r="GY619" s="44"/>
      <c r="GZ619" s="44"/>
      <c r="HA619" s="44"/>
      <c r="HB619" s="44"/>
      <c r="HC619" s="44"/>
      <c r="HD619" s="44"/>
      <c r="HE619" s="44"/>
      <c r="HF619" s="44"/>
      <c r="HG619" s="44"/>
      <c r="HH619" s="44"/>
      <c r="HI619" s="44"/>
      <c r="HJ619" s="44"/>
      <c r="HK619" s="44"/>
      <c r="HL619" s="44"/>
      <c r="HM619" s="44"/>
      <c r="HN619" s="44"/>
      <c r="HO619" s="44"/>
      <c r="HP619" s="44"/>
      <c r="HQ619" s="44"/>
      <c r="HR619" s="44"/>
      <c r="HS619" s="44"/>
      <c r="HT619" s="44"/>
      <c r="HU619" s="44"/>
      <c r="HV619" s="44"/>
      <c r="HW619" s="44"/>
      <c r="HX619" s="44"/>
      <c r="HY619" s="44"/>
      <c r="HZ619" s="44"/>
      <c r="IA619" s="44"/>
      <c r="IB619" s="44"/>
      <c r="IC619" s="44"/>
      <c r="ID619" s="44"/>
      <c r="IE619" s="44"/>
      <c r="IF619" s="44"/>
      <c r="IG619" s="44"/>
      <c r="IH619" s="44"/>
      <c r="II619" s="44"/>
      <c r="IJ619" s="44"/>
      <c r="IK619" s="44"/>
      <c r="IL619" s="44"/>
      <c r="IM619" s="44"/>
      <c r="IN619" s="44"/>
      <c r="IO619" s="44"/>
      <c r="IP619" s="44"/>
      <c r="IQ619" s="44"/>
      <c r="IR619" s="44"/>
      <c r="IS619" s="44"/>
      <c r="IT619" s="44"/>
      <c r="IU619" s="44"/>
      <c r="IV619" s="44"/>
      <c r="IW619" s="44"/>
    </row>
    <row r="620" spans="1:257" s="18" customFormat="1" ht="11.85" customHeight="1" x14ac:dyDescent="0.2">
      <c r="A620" s="55" t="s">
        <v>53</v>
      </c>
      <c r="B620" s="55"/>
      <c r="D620" s="19"/>
      <c r="E620" s="19"/>
      <c r="F620" s="19"/>
      <c r="G620" s="19"/>
      <c r="H620" s="19"/>
      <c r="I620" s="19"/>
      <c r="L620" s="10"/>
      <c r="O620" s="26"/>
    </row>
    <row r="621" spans="1:257" ht="11.85" customHeight="1" x14ac:dyDescent="0.2">
      <c r="A621" s="47" t="s">
        <v>359</v>
      </c>
      <c r="B621" s="47" t="s">
        <v>359</v>
      </c>
      <c r="C621" s="8" t="s">
        <v>137</v>
      </c>
      <c r="D621" s="9">
        <v>30</v>
      </c>
      <c r="E621" s="9"/>
      <c r="F621" s="9">
        <f>SUM(D621:E621)</f>
        <v>30</v>
      </c>
      <c r="G621" s="9"/>
      <c r="H621" s="9">
        <v>30</v>
      </c>
      <c r="I621" s="12" t="s">
        <v>346</v>
      </c>
      <c r="O621" s="26"/>
    </row>
    <row r="622" spans="1:257" ht="12" customHeight="1" x14ac:dyDescent="0.2">
      <c r="A622" s="47" t="s">
        <v>359</v>
      </c>
      <c r="B622" s="47"/>
      <c r="C622" s="8" t="s">
        <v>138</v>
      </c>
      <c r="D622" s="9">
        <v>50</v>
      </c>
      <c r="E622" s="9"/>
      <c r="F622" s="9">
        <f t="shared" ref="F622:F626" si="84">SUM(D622:E622)</f>
        <v>50</v>
      </c>
      <c r="G622" s="9"/>
      <c r="H622" s="9">
        <v>50</v>
      </c>
      <c r="I622" s="12" t="s">
        <v>346</v>
      </c>
      <c r="O622" s="26"/>
    </row>
    <row r="623" spans="1:257" ht="12" customHeight="1" x14ac:dyDescent="0.2">
      <c r="A623" s="47" t="s">
        <v>239</v>
      </c>
      <c r="B623" s="47" t="s">
        <v>239</v>
      </c>
      <c r="C623" s="8" t="s">
        <v>93</v>
      </c>
      <c r="D623" s="9">
        <v>100</v>
      </c>
      <c r="E623" s="9"/>
      <c r="F623" s="9">
        <f t="shared" si="84"/>
        <v>100</v>
      </c>
      <c r="G623" s="9">
        <v>62</v>
      </c>
      <c r="H623" s="9">
        <v>100</v>
      </c>
      <c r="I623" s="12" t="s">
        <v>346</v>
      </c>
      <c r="O623" s="26"/>
    </row>
    <row r="624" spans="1:257" ht="12" customHeight="1" x14ac:dyDescent="0.2">
      <c r="A624" s="47" t="s">
        <v>239</v>
      </c>
      <c r="B624" s="47"/>
      <c r="C624" s="8" t="s">
        <v>59</v>
      </c>
      <c r="D624" s="9">
        <v>260</v>
      </c>
      <c r="E624" s="9"/>
      <c r="F624" s="9">
        <f t="shared" si="84"/>
        <v>260</v>
      </c>
      <c r="G624" s="9">
        <v>110</v>
      </c>
      <c r="H624" s="9">
        <v>260</v>
      </c>
      <c r="I624" s="12" t="s">
        <v>346</v>
      </c>
      <c r="O624" s="26"/>
    </row>
    <row r="625" spans="1:16" ht="12" customHeight="1" x14ac:dyDescent="0.2">
      <c r="A625" s="47" t="s">
        <v>242</v>
      </c>
      <c r="B625" s="47" t="s">
        <v>242</v>
      </c>
      <c r="C625" s="8" t="s">
        <v>121</v>
      </c>
      <c r="D625" s="9">
        <v>50</v>
      </c>
      <c r="E625" s="9"/>
      <c r="F625" s="9">
        <f t="shared" si="84"/>
        <v>50</v>
      </c>
      <c r="G625" s="9"/>
      <c r="H625" s="9">
        <v>50</v>
      </c>
      <c r="I625" s="12" t="s">
        <v>346</v>
      </c>
      <c r="O625" s="26"/>
    </row>
    <row r="626" spans="1:16" s="2" customFormat="1" ht="11.85" customHeight="1" x14ac:dyDescent="0.2">
      <c r="A626" s="46" t="s">
        <v>350</v>
      </c>
      <c r="B626" s="46" t="s">
        <v>350</v>
      </c>
      <c r="C626" s="15" t="s">
        <v>90</v>
      </c>
      <c r="D626" s="16">
        <v>133</v>
      </c>
      <c r="E626" s="16"/>
      <c r="F626" s="9">
        <f t="shared" si="84"/>
        <v>133</v>
      </c>
      <c r="G626" s="16">
        <v>46</v>
      </c>
      <c r="H626" s="16">
        <v>133</v>
      </c>
      <c r="I626" s="12" t="s">
        <v>346</v>
      </c>
      <c r="J626" s="17"/>
      <c r="O626" s="26"/>
    </row>
    <row r="627" spans="1:16" s="3" customFormat="1" ht="11.85" customHeight="1" x14ac:dyDescent="0.2">
      <c r="A627" s="48"/>
      <c r="B627" s="48"/>
      <c r="C627" s="13" t="s">
        <v>86</v>
      </c>
      <c r="D627" s="14">
        <f>SUM(D621:D626)</f>
        <v>623</v>
      </c>
      <c r="E627" s="14">
        <f>SUM(E621:E626)</f>
        <v>0</v>
      </c>
      <c r="F627" s="14">
        <f>SUM(F621:F626)</f>
        <v>623</v>
      </c>
      <c r="G627" s="14">
        <f>SUM(G621:G626)</f>
        <v>218</v>
      </c>
      <c r="H627" s="14">
        <f>SUM(H621:H626)</f>
        <v>623</v>
      </c>
      <c r="I627" s="6"/>
      <c r="L627" s="2"/>
      <c r="O627" s="26"/>
    </row>
    <row r="628" spans="1:16" s="3" customFormat="1" ht="11.85" customHeight="1" x14ac:dyDescent="0.2">
      <c r="A628" s="45"/>
      <c r="B628" s="45"/>
      <c r="D628" s="6"/>
      <c r="E628" s="6"/>
      <c r="F628" s="6"/>
      <c r="G628" s="6"/>
      <c r="H628" s="6"/>
      <c r="I628" s="6"/>
      <c r="L628" s="2"/>
      <c r="O628" s="26"/>
    </row>
    <row r="629" spans="1:16" s="3" customFormat="1" ht="11.85" customHeight="1" x14ac:dyDescent="0.2">
      <c r="A629" s="45"/>
      <c r="B629" s="45"/>
      <c r="D629" s="6"/>
      <c r="E629" s="6"/>
      <c r="F629" s="6"/>
      <c r="G629" s="6"/>
      <c r="H629" s="6"/>
      <c r="I629" s="6"/>
      <c r="L629" s="2"/>
      <c r="O629" s="26"/>
    </row>
    <row r="630" spans="1:16" s="1" customFormat="1" x14ac:dyDescent="0.2">
      <c r="A630" s="44" t="s">
        <v>256</v>
      </c>
      <c r="B630" s="44"/>
      <c r="D630" s="5"/>
      <c r="E630" s="5"/>
      <c r="F630" s="5"/>
      <c r="G630" s="5"/>
      <c r="H630" s="5"/>
      <c r="I630" s="5"/>
      <c r="J630" s="10"/>
      <c r="K630" s="10"/>
      <c r="L630" s="10"/>
      <c r="M630" s="10"/>
      <c r="N630" s="10"/>
      <c r="O630" s="26"/>
      <c r="P630" s="2"/>
    </row>
    <row r="631" spans="1:16" s="1" customFormat="1" x14ac:dyDescent="0.2">
      <c r="A631" s="44" t="s">
        <v>248</v>
      </c>
      <c r="B631" s="44"/>
      <c r="D631" s="5"/>
      <c r="E631" s="5"/>
      <c r="F631" s="5"/>
      <c r="G631" s="5"/>
      <c r="H631" s="5"/>
      <c r="I631" s="5"/>
      <c r="J631" s="10"/>
      <c r="K631" s="10"/>
      <c r="L631" s="10"/>
      <c r="M631" s="10"/>
      <c r="N631" s="10"/>
      <c r="O631" s="26"/>
      <c r="P631" s="2"/>
    </row>
    <row r="632" spans="1:16" s="3" customFormat="1" x14ac:dyDescent="0.2">
      <c r="A632" s="45" t="s">
        <v>53</v>
      </c>
      <c r="B632" s="45"/>
      <c r="D632" s="6"/>
      <c r="E632" s="6"/>
      <c r="F632" s="6"/>
      <c r="G632" s="6"/>
      <c r="H632" s="6"/>
      <c r="I632" s="6"/>
      <c r="J632" s="10"/>
      <c r="K632" s="10"/>
      <c r="L632" s="10"/>
      <c r="M632" s="10"/>
      <c r="N632" s="18"/>
      <c r="O632" s="26"/>
      <c r="P632" s="18"/>
    </row>
    <row r="633" spans="1:16" x14ac:dyDescent="0.2">
      <c r="A633" s="47" t="s">
        <v>354</v>
      </c>
      <c r="B633" s="47" t="s">
        <v>354</v>
      </c>
      <c r="C633" s="8" t="s">
        <v>83</v>
      </c>
      <c r="D633" s="9">
        <v>50</v>
      </c>
      <c r="E633" s="9"/>
      <c r="F633" s="9">
        <f>SUM(D633:E633)</f>
        <v>50</v>
      </c>
      <c r="G633" s="9"/>
      <c r="H633" s="9">
        <v>50</v>
      </c>
      <c r="I633" s="12" t="s">
        <v>347</v>
      </c>
      <c r="O633" s="26"/>
    </row>
    <row r="634" spans="1:16" x14ac:dyDescent="0.2">
      <c r="A634" s="47" t="s">
        <v>359</v>
      </c>
      <c r="B634" s="47" t="s">
        <v>359</v>
      </c>
      <c r="C634" s="8" t="s">
        <v>446</v>
      </c>
      <c r="D634" s="9">
        <v>150</v>
      </c>
      <c r="E634" s="9"/>
      <c r="F634" s="9">
        <f t="shared" ref="F634:F648" si="85">SUM(D634:E634)</f>
        <v>150</v>
      </c>
      <c r="G634" s="9">
        <v>174</v>
      </c>
      <c r="H634" s="9">
        <v>150</v>
      </c>
      <c r="I634" s="12" t="s">
        <v>347</v>
      </c>
      <c r="J634" s="3"/>
      <c r="K634" s="3"/>
      <c r="L634" s="3"/>
      <c r="M634" s="3"/>
      <c r="O634" s="26"/>
    </row>
    <row r="635" spans="1:16" x14ac:dyDescent="0.2">
      <c r="A635" s="47" t="s">
        <v>663</v>
      </c>
      <c r="B635" s="47"/>
      <c r="C635" s="8" t="s">
        <v>386</v>
      </c>
      <c r="D635" s="9">
        <v>0</v>
      </c>
      <c r="E635" s="9"/>
      <c r="F635" s="9">
        <f t="shared" si="85"/>
        <v>0</v>
      </c>
      <c r="G635" s="9">
        <v>22</v>
      </c>
      <c r="H635" s="9">
        <v>25</v>
      </c>
      <c r="I635" s="12" t="s">
        <v>347</v>
      </c>
      <c r="J635" s="3"/>
      <c r="K635" s="3"/>
      <c r="L635" s="3"/>
      <c r="M635" s="3"/>
      <c r="O635" s="26"/>
    </row>
    <row r="636" spans="1:16" x14ac:dyDescent="0.2">
      <c r="A636" s="47" t="s">
        <v>235</v>
      </c>
      <c r="B636" s="47" t="s">
        <v>235</v>
      </c>
      <c r="C636" s="8" t="s">
        <v>79</v>
      </c>
      <c r="D636" s="9">
        <v>90</v>
      </c>
      <c r="E636" s="9"/>
      <c r="F636" s="9">
        <f t="shared" si="85"/>
        <v>90</v>
      </c>
      <c r="G636" s="9">
        <v>95</v>
      </c>
      <c r="H636" s="9">
        <v>100</v>
      </c>
      <c r="I636" s="12" t="s">
        <v>347</v>
      </c>
      <c r="J636" s="3"/>
      <c r="K636" s="3"/>
      <c r="L636" s="3"/>
      <c r="M636" s="3"/>
      <c r="O636" s="26"/>
    </row>
    <row r="637" spans="1:16" x14ac:dyDescent="0.2">
      <c r="A637" s="47" t="s">
        <v>239</v>
      </c>
      <c r="B637" s="47" t="s">
        <v>239</v>
      </c>
      <c r="C637" s="8" t="s">
        <v>387</v>
      </c>
      <c r="D637" s="9">
        <v>50</v>
      </c>
      <c r="E637" s="9"/>
      <c r="F637" s="9">
        <f t="shared" si="85"/>
        <v>50</v>
      </c>
      <c r="G637" s="9"/>
      <c r="H637" s="9">
        <v>0</v>
      </c>
      <c r="I637" s="12" t="s">
        <v>347</v>
      </c>
      <c r="J637" s="3"/>
      <c r="K637" s="3"/>
      <c r="L637" s="3"/>
      <c r="M637" s="3"/>
      <c r="O637" s="26"/>
    </row>
    <row r="638" spans="1:16" x14ac:dyDescent="0.2">
      <c r="A638" s="47" t="s">
        <v>239</v>
      </c>
      <c r="B638" s="47"/>
      <c r="C638" s="8" t="s">
        <v>207</v>
      </c>
      <c r="D638" s="9">
        <v>25</v>
      </c>
      <c r="E638" s="9"/>
      <c r="F638" s="9">
        <f t="shared" si="85"/>
        <v>25</v>
      </c>
      <c r="G638" s="9"/>
      <c r="H638" s="9">
        <v>0</v>
      </c>
      <c r="I638" s="12" t="s">
        <v>347</v>
      </c>
      <c r="J638" s="3"/>
      <c r="K638" s="3"/>
      <c r="L638" s="3"/>
      <c r="M638" s="3"/>
      <c r="O638" s="26"/>
    </row>
    <row r="639" spans="1:16" x14ac:dyDescent="0.2">
      <c r="A639" s="47" t="s">
        <v>239</v>
      </c>
      <c r="B639" s="47"/>
      <c r="C639" s="8" t="s">
        <v>455</v>
      </c>
      <c r="D639" s="9">
        <v>50</v>
      </c>
      <c r="E639" s="9"/>
      <c r="F639" s="9">
        <f t="shared" si="85"/>
        <v>50</v>
      </c>
      <c r="G639" s="9"/>
      <c r="H639" s="9">
        <v>0</v>
      </c>
      <c r="I639" s="12" t="s">
        <v>347</v>
      </c>
      <c r="J639" s="3"/>
      <c r="K639" s="3"/>
      <c r="L639" s="3"/>
      <c r="M639" s="3"/>
      <c r="O639" s="26"/>
    </row>
    <row r="640" spans="1:16" x14ac:dyDescent="0.2">
      <c r="A640" s="47" t="s">
        <v>355</v>
      </c>
      <c r="B640" s="47" t="s">
        <v>355</v>
      </c>
      <c r="C640" s="8" t="s">
        <v>87</v>
      </c>
      <c r="D640" s="9">
        <v>10</v>
      </c>
      <c r="E640" s="9"/>
      <c r="F640" s="9">
        <f t="shared" si="85"/>
        <v>10</v>
      </c>
      <c r="G640" s="9">
        <v>4</v>
      </c>
      <c r="H640" s="9">
        <v>10</v>
      </c>
      <c r="I640" s="12" t="s">
        <v>347</v>
      </c>
      <c r="J640" s="3"/>
      <c r="K640" s="3"/>
      <c r="L640" s="3"/>
      <c r="M640" s="3"/>
      <c r="O640" s="26"/>
    </row>
    <row r="641" spans="1:16" x14ac:dyDescent="0.2">
      <c r="A641" s="47" t="s">
        <v>665</v>
      </c>
      <c r="B641" s="47"/>
      <c r="C641" s="8" t="s">
        <v>446</v>
      </c>
      <c r="D641" s="9">
        <v>0</v>
      </c>
      <c r="E641" s="9"/>
      <c r="F641" s="9">
        <f t="shared" si="85"/>
        <v>0</v>
      </c>
      <c r="G641" s="9">
        <v>321</v>
      </c>
      <c r="H641" s="9">
        <v>650</v>
      </c>
      <c r="I641" s="12" t="s">
        <v>347</v>
      </c>
      <c r="J641" s="3"/>
      <c r="K641" s="3"/>
      <c r="L641" s="3"/>
      <c r="M641" s="3"/>
      <c r="O641" s="26"/>
    </row>
    <row r="642" spans="1:16" x14ac:dyDescent="0.2">
      <c r="A642" s="47" t="s">
        <v>240</v>
      </c>
      <c r="B642" s="47" t="s">
        <v>240</v>
      </c>
      <c r="C642" s="8" t="s">
        <v>55</v>
      </c>
      <c r="D642" s="9">
        <v>50</v>
      </c>
      <c r="E642" s="9"/>
      <c r="F642" s="9">
        <f t="shared" si="85"/>
        <v>50</v>
      </c>
      <c r="G642" s="9">
        <v>30</v>
      </c>
      <c r="H642" s="9">
        <v>50</v>
      </c>
      <c r="I642" s="12" t="s">
        <v>347</v>
      </c>
      <c r="J642" s="3"/>
      <c r="K642" s="3"/>
      <c r="L642" s="3"/>
      <c r="M642" s="3"/>
      <c r="O642" s="26"/>
    </row>
    <row r="643" spans="1:16" x14ac:dyDescent="0.2">
      <c r="A643" s="47" t="s">
        <v>240</v>
      </c>
      <c r="B643" s="47"/>
      <c r="C643" s="8" t="s">
        <v>222</v>
      </c>
      <c r="D643" s="9">
        <v>50</v>
      </c>
      <c r="E643" s="9"/>
      <c r="F643" s="9">
        <f t="shared" si="85"/>
        <v>50</v>
      </c>
      <c r="G643" s="9">
        <v>41</v>
      </c>
      <c r="H643" s="9">
        <v>50</v>
      </c>
      <c r="I643" s="12" t="s">
        <v>347</v>
      </c>
      <c r="K643" s="3"/>
      <c r="L643" s="3"/>
      <c r="M643" s="3"/>
      <c r="O643" s="26"/>
    </row>
    <row r="644" spans="1:16" x14ac:dyDescent="0.2">
      <c r="A644" s="47" t="s">
        <v>240</v>
      </c>
      <c r="B644" s="47"/>
      <c r="C644" s="8" t="s">
        <v>514</v>
      </c>
      <c r="D644" s="9">
        <v>75</v>
      </c>
      <c r="E644" s="9"/>
      <c r="F644" s="9">
        <f t="shared" si="85"/>
        <v>75</v>
      </c>
      <c r="G644" s="9">
        <v>61</v>
      </c>
      <c r="H644" s="9">
        <v>75</v>
      </c>
      <c r="I644" s="12" t="s">
        <v>347</v>
      </c>
      <c r="K644" s="3"/>
      <c r="L644" s="3"/>
      <c r="M644" s="3"/>
      <c r="O644" s="26"/>
    </row>
    <row r="645" spans="1:16" x14ac:dyDescent="0.2">
      <c r="A645" s="47" t="s">
        <v>240</v>
      </c>
      <c r="B645" s="47"/>
      <c r="C645" s="8" t="s">
        <v>305</v>
      </c>
      <c r="D645" s="9">
        <v>100</v>
      </c>
      <c r="E645" s="9"/>
      <c r="F645" s="9">
        <f t="shared" si="85"/>
        <v>100</v>
      </c>
      <c r="G645" s="9">
        <v>141</v>
      </c>
      <c r="H645" s="9">
        <v>150</v>
      </c>
      <c r="I645" s="12" t="s">
        <v>347</v>
      </c>
      <c r="K645" s="3"/>
      <c r="L645" s="3"/>
      <c r="M645" s="3"/>
      <c r="O645" s="26"/>
    </row>
    <row r="646" spans="1:16" x14ac:dyDescent="0.2">
      <c r="A646" s="47" t="s">
        <v>350</v>
      </c>
      <c r="B646" s="47" t="s">
        <v>350</v>
      </c>
      <c r="C646" s="8" t="s">
        <v>90</v>
      </c>
      <c r="D646" s="9">
        <v>156</v>
      </c>
      <c r="E646" s="9"/>
      <c r="F646" s="9">
        <f t="shared" si="85"/>
        <v>156</v>
      </c>
      <c r="G646" s="9">
        <v>119</v>
      </c>
      <c r="H646" s="9">
        <v>354</v>
      </c>
      <c r="I646" s="12" t="s">
        <v>347</v>
      </c>
      <c r="J646" s="12" t="e">
        <f>SUM(#REF!)</f>
        <v>#REF!</v>
      </c>
      <c r="K646" s="3"/>
      <c r="L646" s="3"/>
      <c r="M646" s="3"/>
      <c r="O646" s="26"/>
    </row>
    <row r="647" spans="1:16" x14ac:dyDescent="0.2">
      <c r="A647" s="47" t="s">
        <v>592</v>
      </c>
      <c r="B647" s="47"/>
      <c r="C647" s="8" t="s">
        <v>325</v>
      </c>
      <c r="D647" s="9">
        <v>0</v>
      </c>
      <c r="E647" s="9"/>
      <c r="F647" s="9">
        <f t="shared" si="85"/>
        <v>0</v>
      </c>
      <c r="G647" s="9">
        <v>132</v>
      </c>
      <c r="H647" s="9">
        <v>100</v>
      </c>
      <c r="I647" s="12" t="s">
        <v>347</v>
      </c>
      <c r="J647" s="12"/>
      <c r="K647" s="3"/>
      <c r="L647" s="3"/>
      <c r="M647" s="3"/>
      <c r="O647" s="26"/>
    </row>
    <row r="648" spans="1:16" x14ac:dyDescent="0.2">
      <c r="A648" s="47" t="s">
        <v>593</v>
      </c>
      <c r="B648" s="47"/>
      <c r="C648" s="8" t="s">
        <v>519</v>
      </c>
      <c r="D648" s="9">
        <v>0</v>
      </c>
      <c r="E648" s="9"/>
      <c r="F648" s="9">
        <f t="shared" si="85"/>
        <v>0</v>
      </c>
      <c r="G648" s="9">
        <v>35</v>
      </c>
      <c r="H648" s="9">
        <v>27</v>
      </c>
      <c r="I648" s="12" t="s">
        <v>347</v>
      </c>
      <c r="J648" s="12"/>
      <c r="K648" s="3"/>
      <c r="L648" s="3"/>
      <c r="M648" s="3"/>
      <c r="O648" s="26"/>
    </row>
    <row r="649" spans="1:16" s="3" customFormat="1" x14ac:dyDescent="0.2">
      <c r="A649" s="48"/>
      <c r="B649" s="48"/>
      <c r="C649" s="13" t="s">
        <v>54</v>
      </c>
      <c r="D649" s="14">
        <f>SUM(D633:D648)</f>
        <v>856</v>
      </c>
      <c r="E649" s="14">
        <f>SUM(E633:E646)</f>
        <v>0</v>
      </c>
      <c r="F649" s="14">
        <f>SUM(F633:F648)</f>
        <v>856</v>
      </c>
      <c r="G649" s="14">
        <f>SUM(G633:G648)</f>
        <v>1175</v>
      </c>
      <c r="H649" s="14">
        <f>SUM(H633:H648)</f>
        <v>1791</v>
      </c>
      <c r="I649" s="6"/>
      <c r="O649" s="26"/>
    </row>
    <row r="650" spans="1:16" s="3" customFormat="1" x14ac:dyDescent="0.2">
      <c r="A650" s="45"/>
      <c r="B650" s="45"/>
      <c r="D650" s="6"/>
      <c r="E650" s="6"/>
      <c r="F650" s="6"/>
      <c r="G650" s="6"/>
      <c r="H650" s="6"/>
      <c r="I650" s="6"/>
      <c r="O650" s="26"/>
    </row>
    <row r="651" spans="1:16" s="3" customFormat="1" x14ac:dyDescent="0.2">
      <c r="A651" s="45"/>
      <c r="B651" s="45"/>
      <c r="D651" s="6"/>
      <c r="E651" s="6"/>
      <c r="F651" s="6"/>
      <c r="G651" s="6"/>
      <c r="H651" s="6"/>
      <c r="I651" s="6"/>
      <c r="O651" s="26"/>
    </row>
    <row r="652" spans="1:16" s="1" customFormat="1" x14ac:dyDescent="0.2">
      <c r="A652" s="44" t="s">
        <v>440</v>
      </c>
      <c r="B652" s="44"/>
      <c r="D652" s="5"/>
      <c r="E652" s="5"/>
      <c r="F652" s="5"/>
      <c r="G652" s="5"/>
      <c r="H652" s="5"/>
      <c r="I652" s="5"/>
      <c r="J652" s="10"/>
      <c r="K652" s="10"/>
      <c r="L652" s="10"/>
      <c r="M652" s="10"/>
      <c r="N652" s="10"/>
      <c r="O652" s="26"/>
      <c r="P652" s="2"/>
    </row>
    <row r="653" spans="1:16" s="1" customFormat="1" x14ac:dyDescent="0.2">
      <c r="A653" s="44" t="s">
        <v>248</v>
      </c>
      <c r="B653" s="44"/>
      <c r="D653" s="5"/>
      <c r="E653" s="5"/>
      <c r="F653" s="5"/>
      <c r="G653" s="5"/>
      <c r="H653" s="5"/>
      <c r="I653" s="5"/>
      <c r="J653" s="10"/>
      <c r="K653" s="10"/>
      <c r="L653" s="10"/>
      <c r="M653" s="10"/>
      <c r="N653" s="10"/>
      <c r="O653" s="26"/>
      <c r="P653" s="2"/>
    </row>
    <row r="654" spans="1:16" s="3" customFormat="1" x14ac:dyDescent="0.2">
      <c r="A654" s="45" t="s">
        <v>53</v>
      </c>
      <c r="B654" s="45"/>
      <c r="D654" s="6"/>
      <c r="E654" s="6"/>
      <c r="F654" s="6"/>
      <c r="G654" s="6"/>
      <c r="H654" s="6"/>
      <c r="I654" s="6"/>
      <c r="J654" s="10"/>
      <c r="K654" s="10"/>
      <c r="L654" s="10"/>
      <c r="M654" s="10"/>
      <c r="N654" s="18"/>
      <c r="O654" s="26"/>
      <c r="P654" s="18"/>
    </row>
    <row r="655" spans="1:16" x14ac:dyDescent="0.2">
      <c r="A655" s="47" t="s">
        <v>410</v>
      </c>
      <c r="B655" s="47" t="s">
        <v>358</v>
      </c>
      <c r="C655" s="8" t="s">
        <v>141</v>
      </c>
      <c r="D655" s="9">
        <v>8300</v>
      </c>
      <c r="E655" s="9">
        <v>3279</v>
      </c>
      <c r="F655" s="9">
        <f>SUM(D655:E655)</f>
        <v>11579</v>
      </c>
      <c r="G655" s="9">
        <v>11579</v>
      </c>
      <c r="H655" s="9">
        <v>9000</v>
      </c>
      <c r="I655" s="12" t="s">
        <v>347</v>
      </c>
      <c r="J655" s="10" t="s">
        <v>152</v>
      </c>
      <c r="K655" s="3"/>
      <c r="L655" s="3"/>
      <c r="M655" s="3"/>
      <c r="O655" s="26"/>
    </row>
    <row r="656" spans="1:16" x14ac:dyDescent="0.2">
      <c r="A656" s="47" t="s">
        <v>358</v>
      </c>
      <c r="B656" s="47"/>
      <c r="C656" s="8" t="s">
        <v>688</v>
      </c>
      <c r="D656" s="9">
        <v>0</v>
      </c>
      <c r="E656" s="9"/>
      <c r="F656" s="9">
        <f>SUM(D656:E656)</f>
        <v>0</v>
      </c>
      <c r="G656" s="9">
        <v>1017</v>
      </c>
      <c r="H656" s="9">
        <v>0</v>
      </c>
      <c r="I656" s="12" t="s">
        <v>347</v>
      </c>
      <c r="K656" s="3"/>
      <c r="L656" s="3"/>
      <c r="M656" s="3"/>
      <c r="O656" s="26"/>
    </row>
    <row r="657" spans="1:16" s="3" customFormat="1" x14ac:dyDescent="0.2">
      <c r="A657" s="48"/>
      <c r="B657" s="48"/>
      <c r="C657" s="13" t="s">
        <v>54</v>
      </c>
      <c r="D657" s="14">
        <f>SUM(D655:D656)</f>
        <v>8300</v>
      </c>
      <c r="E657" s="14">
        <f t="shared" ref="E657:G657" si="86">SUM(E655:E656)</f>
        <v>3279</v>
      </c>
      <c r="F657" s="14">
        <f t="shared" si="86"/>
        <v>11579</v>
      </c>
      <c r="G657" s="14">
        <f t="shared" si="86"/>
        <v>12596</v>
      </c>
      <c r="H657" s="14">
        <f t="shared" ref="H657" si="87">SUM(H655:H656)</f>
        <v>9000</v>
      </c>
      <c r="I657" s="6"/>
      <c r="O657" s="26"/>
    </row>
    <row r="658" spans="1:16" s="3" customFormat="1" x14ac:dyDescent="0.2">
      <c r="A658" s="45"/>
      <c r="B658" s="45"/>
      <c r="D658" s="6"/>
      <c r="E658" s="6"/>
      <c r="F658" s="6"/>
      <c r="G658" s="6"/>
      <c r="H658" s="6"/>
      <c r="I658" s="6"/>
      <c r="O658" s="26"/>
    </row>
    <row r="659" spans="1:16" s="3" customFormat="1" x14ac:dyDescent="0.2">
      <c r="A659" s="45"/>
      <c r="B659" s="45"/>
      <c r="D659" s="6"/>
      <c r="E659" s="6"/>
      <c r="F659" s="6"/>
      <c r="G659" s="6"/>
      <c r="H659" s="6"/>
      <c r="I659" s="6"/>
      <c r="O659" s="26"/>
    </row>
    <row r="660" spans="1:16" s="1" customFormat="1" x14ac:dyDescent="0.2">
      <c r="A660" s="44" t="s">
        <v>256</v>
      </c>
      <c r="B660" s="44"/>
      <c r="D660" s="5"/>
      <c r="E660" s="5"/>
      <c r="F660" s="5"/>
      <c r="G660" s="5"/>
      <c r="H660" s="5"/>
      <c r="I660" s="5"/>
      <c r="J660" s="10"/>
      <c r="K660" s="10"/>
      <c r="L660" s="10"/>
      <c r="M660" s="10"/>
      <c r="N660" s="10"/>
      <c r="O660" s="26"/>
      <c r="P660" s="2"/>
    </row>
    <row r="661" spans="1:16" s="1" customFormat="1" x14ac:dyDescent="0.2">
      <c r="A661" s="44" t="s">
        <v>248</v>
      </c>
      <c r="B661" s="44"/>
      <c r="D661" s="5"/>
      <c r="E661" s="5"/>
      <c r="F661" s="5"/>
      <c r="G661" s="5"/>
      <c r="H661" s="5"/>
      <c r="I661" s="5"/>
      <c r="J661" s="10"/>
      <c r="K661" s="10"/>
      <c r="L661" s="10"/>
      <c r="M661" s="10"/>
      <c r="N661" s="10"/>
      <c r="O661" s="26"/>
      <c r="P661" s="2"/>
    </row>
    <row r="662" spans="1:16" s="3" customFormat="1" x14ac:dyDescent="0.2">
      <c r="A662" s="45" t="s">
        <v>51</v>
      </c>
      <c r="B662" s="45"/>
      <c r="D662" s="6"/>
      <c r="E662" s="6"/>
      <c r="F662" s="6"/>
      <c r="G662" s="6"/>
      <c r="H662" s="6"/>
      <c r="I662" s="6"/>
      <c r="J662" s="10"/>
      <c r="K662" s="10"/>
      <c r="L662" s="10"/>
      <c r="M662" s="10"/>
      <c r="N662" s="18"/>
      <c r="O662" s="26"/>
      <c r="P662" s="18"/>
    </row>
    <row r="663" spans="1:16" x14ac:dyDescent="0.2">
      <c r="A663" s="47" t="s">
        <v>357</v>
      </c>
      <c r="B663" s="47" t="s">
        <v>357</v>
      </c>
      <c r="C663" s="8" t="s">
        <v>441</v>
      </c>
      <c r="D663" s="9">
        <v>0</v>
      </c>
      <c r="E663" s="9">
        <v>0</v>
      </c>
      <c r="F663" s="9">
        <f>SUM(D663:E663)</f>
        <v>0</v>
      </c>
      <c r="G663" s="9"/>
      <c r="H663" s="9">
        <v>0</v>
      </c>
      <c r="I663" s="12" t="s">
        <v>347</v>
      </c>
      <c r="K663" s="3"/>
      <c r="L663" s="3"/>
      <c r="M663" s="3"/>
      <c r="O663" s="26"/>
    </row>
    <row r="664" spans="1:16" s="3" customFormat="1" x14ac:dyDescent="0.2">
      <c r="A664" s="48"/>
      <c r="B664" s="48"/>
      <c r="C664" s="13" t="s">
        <v>52</v>
      </c>
      <c r="D664" s="14">
        <f t="shared" ref="D664" si="88">SUM(D663:D663)</f>
        <v>0</v>
      </c>
      <c r="E664" s="14">
        <f t="shared" ref="E664:F664" si="89">SUM(E663:E663)</f>
        <v>0</v>
      </c>
      <c r="F664" s="14">
        <f t="shared" si="89"/>
        <v>0</v>
      </c>
      <c r="G664" s="14">
        <f t="shared" ref="G664:H664" si="90">SUM(G663:G663)</f>
        <v>0</v>
      </c>
      <c r="H664" s="14">
        <f t="shared" si="90"/>
        <v>0</v>
      </c>
      <c r="I664" s="6"/>
      <c r="O664" s="26"/>
    </row>
    <row r="665" spans="1:16" s="3" customFormat="1" x14ac:dyDescent="0.2">
      <c r="A665" s="45"/>
      <c r="B665" s="45"/>
      <c r="D665" s="6"/>
      <c r="E665" s="6"/>
      <c r="F665" s="6"/>
      <c r="G665" s="6"/>
      <c r="H665" s="6"/>
      <c r="I665" s="6"/>
      <c r="O665" s="26"/>
    </row>
    <row r="666" spans="1:16" s="3" customFormat="1" x14ac:dyDescent="0.2">
      <c r="A666" s="45"/>
      <c r="B666" s="45"/>
      <c r="D666" s="6"/>
      <c r="E666" s="6"/>
      <c r="F666" s="6"/>
      <c r="G666" s="6"/>
      <c r="H666" s="6"/>
      <c r="I666" s="6"/>
      <c r="O666" s="26"/>
    </row>
    <row r="667" spans="1:16" s="1" customFormat="1" x14ac:dyDescent="0.2">
      <c r="A667" s="44" t="s">
        <v>339</v>
      </c>
      <c r="B667" s="44"/>
      <c r="D667" s="5"/>
      <c r="E667" s="5"/>
      <c r="F667" s="5"/>
      <c r="G667" s="5"/>
      <c r="H667" s="5"/>
      <c r="I667" s="5"/>
      <c r="J667" s="21"/>
    </row>
    <row r="668" spans="1:16" s="1" customFormat="1" x14ac:dyDescent="0.2">
      <c r="A668" s="44" t="s">
        <v>248</v>
      </c>
      <c r="B668" s="44"/>
      <c r="D668" s="5"/>
      <c r="E668" s="5"/>
      <c r="F668" s="5"/>
      <c r="G668" s="5"/>
      <c r="H668" s="5"/>
      <c r="I668" s="5"/>
      <c r="J668" s="21"/>
    </row>
    <row r="669" spans="1:16" s="18" customFormat="1" x14ac:dyDescent="0.2">
      <c r="A669" s="55" t="s">
        <v>51</v>
      </c>
      <c r="B669" s="55"/>
      <c r="D669" s="19"/>
      <c r="E669" s="19"/>
      <c r="F669" s="19"/>
      <c r="G669" s="19"/>
      <c r="H669" s="19"/>
      <c r="I669" s="19"/>
      <c r="J669" s="21"/>
    </row>
    <row r="670" spans="1:16" x14ac:dyDescent="0.2">
      <c r="A670" s="47" t="s">
        <v>426</v>
      </c>
      <c r="B670" s="47" t="s">
        <v>374</v>
      </c>
      <c r="C670" s="8" t="s">
        <v>340</v>
      </c>
      <c r="D670" s="9">
        <v>85</v>
      </c>
      <c r="E670" s="9"/>
      <c r="F670" s="9">
        <f>SUM(D670:E670)</f>
        <v>85</v>
      </c>
      <c r="G670" s="9">
        <v>85</v>
      </c>
      <c r="H670" s="9">
        <v>0</v>
      </c>
      <c r="I670" s="12" t="s">
        <v>346</v>
      </c>
      <c r="J670" s="21"/>
    </row>
    <row r="671" spans="1:16" s="3" customFormat="1" x14ac:dyDescent="0.2">
      <c r="A671" s="48"/>
      <c r="B671" s="48"/>
      <c r="C671" s="13" t="s">
        <v>52</v>
      </c>
      <c r="D671" s="14">
        <f t="shared" ref="D671" si="91">SUM(D670:D670)</f>
        <v>85</v>
      </c>
      <c r="E671" s="14">
        <f t="shared" ref="E671:F671" si="92">SUM(E670:E670)</f>
        <v>0</v>
      </c>
      <c r="F671" s="14">
        <f t="shared" si="92"/>
        <v>85</v>
      </c>
      <c r="G671" s="14">
        <f t="shared" ref="G671:H671" si="93">SUM(G670:G670)</f>
        <v>85</v>
      </c>
      <c r="H671" s="14">
        <f t="shared" si="93"/>
        <v>0</v>
      </c>
      <c r="I671" s="6"/>
      <c r="J671" s="4"/>
    </row>
    <row r="672" spans="1:16" s="3" customFormat="1" x14ac:dyDescent="0.2">
      <c r="A672" s="45"/>
      <c r="B672" s="45"/>
      <c r="D672" s="6"/>
      <c r="E672" s="6"/>
      <c r="F672" s="6"/>
      <c r="G672" s="6"/>
      <c r="H672" s="6"/>
      <c r="I672" s="6"/>
      <c r="O672" s="26"/>
    </row>
    <row r="673" spans="1:257" s="3" customFormat="1" x14ac:dyDescent="0.2">
      <c r="A673" s="45"/>
      <c r="B673" s="45"/>
      <c r="D673" s="6"/>
      <c r="E673" s="6"/>
      <c r="F673" s="6"/>
      <c r="G673" s="6"/>
      <c r="H673" s="6"/>
      <c r="I673" s="6"/>
      <c r="O673" s="26"/>
    </row>
    <row r="674" spans="1:257" s="3" customFormat="1" x14ac:dyDescent="0.2">
      <c r="A674" s="45"/>
      <c r="B674" s="45"/>
      <c r="D674" s="6"/>
      <c r="E674" s="6"/>
      <c r="F674" s="6"/>
      <c r="G674" s="6"/>
      <c r="H674" s="6"/>
      <c r="I674" s="6"/>
      <c r="O674" s="26"/>
    </row>
    <row r="675" spans="1:257" s="3" customFormat="1" x14ac:dyDescent="0.2">
      <c r="A675" s="45"/>
      <c r="B675" s="45"/>
      <c r="D675" s="6"/>
      <c r="E675" s="6"/>
      <c r="F675" s="6"/>
      <c r="G675" s="6"/>
      <c r="H675" s="6"/>
      <c r="I675" s="6"/>
      <c r="O675" s="26"/>
    </row>
    <row r="676" spans="1:257" s="3" customFormat="1" x14ac:dyDescent="0.2">
      <c r="A676" s="45"/>
      <c r="B676" s="45"/>
      <c r="D676" s="6"/>
      <c r="E676" s="6"/>
      <c r="F676" s="6"/>
      <c r="G676" s="6"/>
      <c r="H676" s="6"/>
      <c r="I676" s="6"/>
      <c r="O676" s="26"/>
    </row>
    <row r="677" spans="1:257" s="3" customFormat="1" x14ac:dyDescent="0.2">
      <c r="A677" s="45"/>
      <c r="B677" s="45"/>
      <c r="D677" s="6"/>
      <c r="E677" s="6"/>
      <c r="F677" s="6"/>
      <c r="G677" s="6"/>
      <c r="H677" s="6"/>
      <c r="I677" s="6"/>
      <c r="O677" s="26"/>
    </row>
    <row r="678" spans="1:257" s="1" customFormat="1" ht="30.75" customHeight="1" x14ac:dyDescent="0.2">
      <c r="A678" s="44"/>
      <c r="B678" s="44"/>
      <c r="D678" s="31" t="s">
        <v>576</v>
      </c>
      <c r="E678" s="31" t="s">
        <v>577</v>
      </c>
      <c r="F678" s="31" t="s">
        <v>578</v>
      </c>
      <c r="G678" s="31" t="s">
        <v>579</v>
      </c>
      <c r="H678" s="31" t="s">
        <v>698</v>
      </c>
      <c r="I678" s="90"/>
      <c r="K678" s="3"/>
      <c r="L678" s="3"/>
      <c r="M678" s="3"/>
      <c r="N678" s="2"/>
    </row>
    <row r="679" spans="1:257" s="3" customFormat="1" ht="13.5" customHeight="1" x14ac:dyDescent="0.2">
      <c r="A679" s="57" t="s">
        <v>257</v>
      </c>
      <c r="B679" s="57"/>
      <c r="D679" s="6"/>
      <c r="E679" s="6"/>
      <c r="F679" s="6"/>
      <c r="G679" s="6"/>
      <c r="H679" s="6"/>
      <c r="I679" s="6"/>
      <c r="M679" s="10"/>
      <c r="N679" s="10"/>
      <c r="O679" s="10"/>
      <c r="P679" s="10"/>
      <c r="Q679" s="10"/>
    </row>
    <row r="680" spans="1:257" ht="12.45" customHeight="1" x14ac:dyDescent="0.2">
      <c r="A680" s="44" t="s">
        <v>248</v>
      </c>
      <c r="B680" s="44"/>
      <c r="C680" s="44"/>
      <c r="D680" s="44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4"/>
      <c r="S680" s="44"/>
      <c r="T680" s="44"/>
      <c r="U680" s="44"/>
      <c r="V680" s="44"/>
      <c r="W680" s="44"/>
      <c r="X680" s="44"/>
      <c r="Y680" s="44"/>
      <c r="Z680" s="44"/>
      <c r="AA680" s="44"/>
      <c r="AB680" s="44"/>
      <c r="AC680" s="44"/>
      <c r="AD680" s="44"/>
      <c r="AE680" s="44"/>
      <c r="AF680" s="44"/>
      <c r="AG680" s="44"/>
      <c r="AH680" s="44"/>
      <c r="AI680" s="44"/>
      <c r="AJ680" s="44"/>
      <c r="AK680" s="44"/>
      <c r="AL680" s="44"/>
      <c r="AM680" s="44"/>
      <c r="AN680" s="44"/>
      <c r="AO680" s="44"/>
      <c r="AP680" s="44"/>
      <c r="AQ680" s="44"/>
      <c r="AR680" s="44"/>
      <c r="AS680" s="44"/>
      <c r="AT680" s="44"/>
      <c r="AU680" s="44"/>
      <c r="AV680" s="44"/>
      <c r="AW680" s="44"/>
      <c r="AX680" s="44"/>
      <c r="AY680" s="44"/>
      <c r="AZ680" s="44"/>
      <c r="BA680" s="44"/>
      <c r="BB680" s="44"/>
      <c r="BC680" s="44"/>
      <c r="BD680" s="44"/>
      <c r="BE680" s="44"/>
      <c r="BF680" s="44"/>
      <c r="BG680" s="44"/>
      <c r="BH680" s="44"/>
      <c r="BI680" s="44"/>
      <c r="BJ680" s="44"/>
      <c r="BK680" s="44"/>
      <c r="BL680" s="44"/>
      <c r="BM680" s="44"/>
      <c r="BN680" s="44"/>
      <c r="BO680" s="44"/>
      <c r="BP680" s="44"/>
      <c r="BQ680" s="44"/>
      <c r="BR680" s="44"/>
      <c r="BS680" s="44"/>
      <c r="BT680" s="44"/>
      <c r="BU680" s="44"/>
      <c r="BV680" s="44"/>
      <c r="BW680" s="44"/>
      <c r="BX680" s="44"/>
      <c r="BY680" s="44"/>
      <c r="BZ680" s="44"/>
      <c r="CA680" s="44"/>
      <c r="CB680" s="44"/>
      <c r="CC680" s="44"/>
      <c r="CD680" s="44"/>
      <c r="CE680" s="44"/>
      <c r="CF680" s="44"/>
      <c r="CG680" s="44"/>
      <c r="CH680" s="44"/>
      <c r="CI680" s="44"/>
      <c r="CJ680" s="44"/>
      <c r="CK680" s="44"/>
      <c r="CL680" s="44"/>
      <c r="CM680" s="44"/>
      <c r="CN680" s="44"/>
      <c r="CO680" s="44"/>
      <c r="CP680" s="44"/>
      <c r="CQ680" s="44"/>
      <c r="CR680" s="44"/>
      <c r="CS680" s="44"/>
      <c r="CT680" s="44"/>
      <c r="CU680" s="44"/>
      <c r="CV680" s="44"/>
      <c r="CW680" s="44"/>
      <c r="CX680" s="44"/>
      <c r="CY680" s="44"/>
      <c r="CZ680" s="44"/>
      <c r="DA680" s="44"/>
      <c r="DB680" s="44"/>
      <c r="DC680" s="44"/>
      <c r="DD680" s="44"/>
      <c r="DE680" s="44"/>
      <c r="DF680" s="44"/>
      <c r="DG680" s="44"/>
      <c r="DH680" s="44"/>
      <c r="DI680" s="44"/>
      <c r="DJ680" s="44"/>
      <c r="DK680" s="44"/>
      <c r="DL680" s="44"/>
      <c r="DM680" s="44"/>
      <c r="DN680" s="44"/>
      <c r="DO680" s="44"/>
      <c r="DP680" s="44"/>
      <c r="DQ680" s="44"/>
      <c r="DR680" s="44"/>
      <c r="DS680" s="44"/>
      <c r="DT680" s="44"/>
      <c r="DU680" s="44"/>
      <c r="DV680" s="44"/>
      <c r="DW680" s="44"/>
      <c r="DX680" s="44"/>
      <c r="DY680" s="44"/>
      <c r="DZ680" s="44"/>
      <c r="EA680" s="44"/>
      <c r="EB680" s="44"/>
      <c r="EC680" s="44"/>
      <c r="ED680" s="44"/>
      <c r="EE680" s="44"/>
      <c r="EF680" s="44"/>
      <c r="EG680" s="44"/>
      <c r="EH680" s="44"/>
      <c r="EI680" s="44"/>
      <c r="EJ680" s="44"/>
      <c r="EK680" s="44"/>
      <c r="EL680" s="44"/>
      <c r="EM680" s="44"/>
      <c r="EN680" s="44"/>
      <c r="EO680" s="44"/>
      <c r="EP680" s="44"/>
      <c r="EQ680" s="44"/>
      <c r="ER680" s="44"/>
      <c r="ES680" s="44"/>
      <c r="ET680" s="44"/>
      <c r="EU680" s="44"/>
      <c r="EV680" s="44"/>
      <c r="EW680" s="44"/>
      <c r="EX680" s="44"/>
      <c r="EY680" s="44"/>
      <c r="EZ680" s="44"/>
      <c r="FA680" s="44"/>
      <c r="FB680" s="44"/>
      <c r="FC680" s="44"/>
      <c r="FD680" s="44"/>
      <c r="FE680" s="44"/>
      <c r="FF680" s="44"/>
      <c r="FG680" s="44"/>
      <c r="FH680" s="44"/>
      <c r="FI680" s="44"/>
      <c r="FJ680" s="44"/>
      <c r="FK680" s="44"/>
      <c r="FL680" s="44"/>
      <c r="FM680" s="44"/>
      <c r="FN680" s="44"/>
      <c r="FO680" s="44"/>
      <c r="FP680" s="44"/>
      <c r="FQ680" s="44"/>
      <c r="FR680" s="44"/>
      <c r="FS680" s="44"/>
      <c r="FT680" s="44"/>
      <c r="FU680" s="44"/>
      <c r="FV680" s="44"/>
      <c r="FW680" s="44"/>
      <c r="FX680" s="44"/>
      <c r="FY680" s="44"/>
      <c r="FZ680" s="44"/>
      <c r="GA680" s="44"/>
      <c r="GB680" s="44"/>
      <c r="GC680" s="44"/>
      <c r="GD680" s="44"/>
      <c r="GE680" s="44"/>
      <c r="GF680" s="44"/>
      <c r="GG680" s="44"/>
      <c r="GH680" s="44"/>
      <c r="GI680" s="44"/>
      <c r="GJ680" s="44"/>
      <c r="GK680" s="44"/>
      <c r="GL680" s="44"/>
      <c r="GM680" s="44"/>
      <c r="GN680" s="44"/>
      <c r="GO680" s="44"/>
      <c r="GP680" s="44"/>
      <c r="GQ680" s="44"/>
      <c r="GR680" s="44"/>
      <c r="GS680" s="44"/>
      <c r="GT680" s="44"/>
      <c r="GU680" s="44"/>
      <c r="GV680" s="44"/>
      <c r="GW680" s="44"/>
      <c r="GX680" s="44"/>
      <c r="GY680" s="44"/>
      <c r="GZ680" s="44"/>
      <c r="HA680" s="44"/>
      <c r="HB680" s="44"/>
      <c r="HC680" s="44"/>
      <c r="HD680" s="44"/>
      <c r="HE680" s="44"/>
      <c r="HF680" s="44"/>
      <c r="HG680" s="44"/>
      <c r="HH680" s="44"/>
      <c r="HI680" s="44"/>
      <c r="HJ680" s="44"/>
      <c r="HK680" s="44"/>
      <c r="HL680" s="44"/>
      <c r="HM680" s="44"/>
      <c r="HN680" s="44"/>
      <c r="HO680" s="44"/>
      <c r="HP680" s="44"/>
      <c r="HQ680" s="44"/>
      <c r="HR680" s="44"/>
      <c r="HS680" s="44"/>
      <c r="HT680" s="44"/>
      <c r="HU680" s="44"/>
      <c r="HV680" s="44"/>
      <c r="HW680" s="44"/>
      <c r="HX680" s="44"/>
      <c r="HY680" s="44"/>
      <c r="HZ680" s="44"/>
      <c r="IA680" s="44"/>
      <c r="IB680" s="44"/>
      <c r="IC680" s="44"/>
      <c r="ID680" s="44"/>
      <c r="IE680" s="44"/>
      <c r="IF680" s="44"/>
      <c r="IG680" s="44"/>
      <c r="IH680" s="44"/>
      <c r="II680" s="44"/>
      <c r="IJ680" s="44"/>
      <c r="IK680" s="44"/>
      <c r="IL680" s="44"/>
      <c r="IM680" s="44"/>
      <c r="IN680" s="44"/>
      <c r="IO680" s="44"/>
      <c r="IP680" s="44"/>
      <c r="IQ680" s="44"/>
      <c r="IR680" s="44"/>
      <c r="IS680" s="44"/>
      <c r="IT680" s="44"/>
      <c r="IU680" s="44"/>
      <c r="IV680" s="44"/>
      <c r="IW680" s="44"/>
    </row>
    <row r="681" spans="1:257" s="3" customFormat="1" x14ac:dyDescent="0.2">
      <c r="A681" s="45" t="s">
        <v>53</v>
      </c>
      <c r="B681" s="45"/>
      <c r="D681" s="6"/>
      <c r="E681" s="6"/>
      <c r="F681" s="6"/>
      <c r="G681" s="6"/>
      <c r="H681" s="6"/>
      <c r="I681" s="6"/>
      <c r="O681" s="26"/>
    </row>
    <row r="682" spans="1:257" x14ac:dyDescent="0.2">
      <c r="A682" s="47" t="s">
        <v>243</v>
      </c>
      <c r="B682" s="47" t="s">
        <v>243</v>
      </c>
      <c r="C682" s="8" t="s">
        <v>679</v>
      </c>
      <c r="D682" s="9">
        <v>120</v>
      </c>
      <c r="E682" s="9"/>
      <c r="F682" s="9">
        <f t="shared" ref="F682:F686" si="94">SUM(D682:E682)</f>
        <v>120</v>
      </c>
      <c r="G682" s="9">
        <v>113</v>
      </c>
      <c r="H682" s="9">
        <v>120</v>
      </c>
      <c r="I682" s="12" t="s">
        <v>346</v>
      </c>
      <c r="O682" s="26"/>
    </row>
    <row r="683" spans="1:257" x14ac:dyDescent="0.2">
      <c r="A683" s="47" t="s">
        <v>242</v>
      </c>
      <c r="B683" s="47" t="s">
        <v>242</v>
      </c>
      <c r="C683" s="8" t="s">
        <v>121</v>
      </c>
      <c r="D683" s="9">
        <v>100</v>
      </c>
      <c r="E683" s="9"/>
      <c r="F683" s="9">
        <f t="shared" si="94"/>
        <v>100</v>
      </c>
      <c r="G683" s="9">
        <v>29</v>
      </c>
      <c r="H683" s="9">
        <v>100</v>
      </c>
      <c r="I683" s="12" t="s">
        <v>346</v>
      </c>
      <c r="J683" s="10" t="s">
        <v>140</v>
      </c>
      <c r="O683" s="26"/>
    </row>
    <row r="684" spans="1:257" x14ac:dyDescent="0.2">
      <c r="A684" s="47" t="s">
        <v>240</v>
      </c>
      <c r="B684" s="47" t="s">
        <v>240</v>
      </c>
      <c r="C684" s="8" t="s">
        <v>212</v>
      </c>
      <c r="D684" s="9">
        <v>20</v>
      </c>
      <c r="E684" s="9"/>
      <c r="F684" s="9">
        <f t="shared" si="94"/>
        <v>20</v>
      </c>
      <c r="G684" s="9">
        <v>19</v>
      </c>
      <c r="H684" s="9">
        <v>20</v>
      </c>
      <c r="I684" s="12" t="s">
        <v>346</v>
      </c>
      <c r="J684" s="12"/>
      <c r="O684" s="26"/>
    </row>
    <row r="685" spans="1:257" x14ac:dyDescent="0.2">
      <c r="A685" s="47" t="s">
        <v>240</v>
      </c>
      <c r="B685" s="47"/>
      <c r="C685" s="8" t="s">
        <v>305</v>
      </c>
      <c r="D685" s="9">
        <v>30</v>
      </c>
      <c r="E685" s="9"/>
      <c r="F685" s="9">
        <f t="shared" si="94"/>
        <v>30</v>
      </c>
      <c r="G685" s="9">
        <v>15</v>
      </c>
      <c r="H685" s="9">
        <v>30</v>
      </c>
      <c r="I685" s="12" t="s">
        <v>346</v>
      </c>
      <c r="O685" s="26"/>
    </row>
    <row r="686" spans="1:257" x14ac:dyDescent="0.2">
      <c r="A686" s="47" t="s">
        <v>350</v>
      </c>
      <c r="B686" s="47" t="s">
        <v>350</v>
      </c>
      <c r="C686" s="8" t="s">
        <v>90</v>
      </c>
      <c r="D686" s="9">
        <v>73</v>
      </c>
      <c r="E686" s="9"/>
      <c r="F686" s="9">
        <f t="shared" si="94"/>
        <v>73</v>
      </c>
      <c r="G686" s="9">
        <v>34</v>
      </c>
      <c r="H686" s="9">
        <v>73</v>
      </c>
      <c r="I686" s="12" t="s">
        <v>346</v>
      </c>
      <c r="J686" s="12"/>
      <c r="O686" s="26"/>
    </row>
    <row r="687" spans="1:257" s="3" customFormat="1" x14ac:dyDescent="0.2">
      <c r="A687" s="48"/>
      <c r="B687" s="48"/>
      <c r="C687" s="13" t="s">
        <v>54</v>
      </c>
      <c r="D687" s="14">
        <f>SUM(D682:D686)</f>
        <v>343</v>
      </c>
      <c r="E687" s="14">
        <f>SUM(E682:E686)</f>
        <v>0</v>
      </c>
      <c r="F687" s="14">
        <f>SUM(F682:F686)</f>
        <v>343</v>
      </c>
      <c r="G687" s="14">
        <f>SUM(G682:G686)</f>
        <v>210</v>
      </c>
      <c r="H687" s="14">
        <f>SUM(H682:H686)</f>
        <v>343</v>
      </c>
      <c r="I687" s="6"/>
      <c r="O687" s="26"/>
    </row>
    <row r="688" spans="1:257" s="3" customFormat="1" x14ac:dyDescent="0.2">
      <c r="A688" s="45"/>
      <c r="B688" s="45"/>
      <c r="D688" s="6"/>
      <c r="E688" s="6"/>
      <c r="F688" s="6"/>
      <c r="G688" s="6"/>
      <c r="H688" s="6"/>
      <c r="I688" s="6"/>
      <c r="O688" s="26"/>
    </row>
    <row r="689" spans="1:257" s="3" customFormat="1" x14ac:dyDescent="0.2">
      <c r="A689" s="45"/>
      <c r="B689" s="45"/>
      <c r="D689" s="6"/>
      <c r="E689" s="6"/>
      <c r="F689" s="6"/>
      <c r="G689" s="6"/>
      <c r="H689" s="6"/>
      <c r="I689" s="6"/>
      <c r="O689" s="26"/>
    </row>
    <row r="690" spans="1:257" s="1" customFormat="1" x14ac:dyDescent="0.2">
      <c r="A690" s="44" t="s">
        <v>384</v>
      </c>
      <c r="B690" s="44"/>
      <c r="D690" s="5"/>
      <c r="E690" s="5"/>
      <c r="F690" s="5"/>
      <c r="G690" s="5"/>
      <c r="H690" s="5"/>
      <c r="I690" s="5"/>
      <c r="J690" s="21"/>
    </row>
    <row r="691" spans="1:257" ht="12.45" customHeight="1" x14ac:dyDescent="0.2">
      <c r="A691" s="44" t="s">
        <v>248</v>
      </c>
      <c r="B691" s="44"/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44"/>
      <c r="Y691" s="44"/>
      <c r="Z691" s="44"/>
      <c r="AA691" s="44"/>
      <c r="AB691" s="44"/>
      <c r="AC691" s="44"/>
      <c r="AD691" s="44"/>
      <c r="AE691" s="44"/>
      <c r="AF691" s="44"/>
      <c r="AG691" s="44"/>
      <c r="AH691" s="44"/>
      <c r="AI691" s="44"/>
      <c r="AJ691" s="44"/>
      <c r="AK691" s="44"/>
      <c r="AL691" s="44"/>
      <c r="AM691" s="44"/>
      <c r="AN691" s="44"/>
      <c r="AO691" s="44"/>
      <c r="AP691" s="44"/>
      <c r="AQ691" s="44"/>
      <c r="AR691" s="44"/>
      <c r="AS691" s="44"/>
      <c r="AT691" s="44"/>
      <c r="AU691" s="44"/>
      <c r="AV691" s="44"/>
      <c r="AW691" s="44"/>
      <c r="AX691" s="44"/>
      <c r="AY691" s="44"/>
      <c r="AZ691" s="44"/>
      <c r="BA691" s="44"/>
      <c r="BB691" s="44"/>
      <c r="BC691" s="44"/>
      <c r="BD691" s="44"/>
      <c r="BE691" s="44"/>
      <c r="BF691" s="44"/>
      <c r="BG691" s="44"/>
      <c r="BH691" s="44"/>
      <c r="BI691" s="44"/>
      <c r="BJ691" s="44"/>
      <c r="BK691" s="44"/>
      <c r="BL691" s="44"/>
      <c r="BM691" s="44"/>
      <c r="BN691" s="44"/>
      <c r="BO691" s="44"/>
      <c r="BP691" s="44"/>
      <c r="BQ691" s="44"/>
      <c r="BR691" s="44"/>
      <c r="BS691" s="44"/>
      <c r="BT691" s="44"/>
      <c r="BU691" s="44"/>
      <c r="BV691" s="44"/>
      <c r="BW691" s="44"/>
      <c r="BX691" s="44"/>
      <c r="BY691" s="44"/>
      <c r="BZ691" s="44"/>
      <c r="CA691" s="44"/>
      <c r="CB691" s="44"/>
      <c r="CC691" s="44"/>
      <c r="CD691" s="44"/>
      <c r="CE691" s="44"/>
      <c r="CF691" s="44"/>
      <c r="CG691" s="44"/>
      <c r="CH691" s="44"/>
      <c r="CI691" s="44"/>
      <c r="CJ691" s="44"/>
      <c r="CK691" s="44"/>
      <c r="CL691" s="44"/>
      <c r="CM691" s="44"/>
      <c r="CN691" s="44"/>
      <c r="CO691" s="44"/>
      <c r="CP691" s="44"/>
      <c r="CQ691" s="44"/>
      <c r="CR691" s="44"/>
      <c r="CS691" s="44"/>
      <c r="CT691" s="44"/>
      <c r="CU691" s="44"/>
      <c r="CV691" s="44"/>
      <c r="CW691" s="44"/>
      <c r="CX691" s="44"/>
      <c r="CY691" s="44"/>
      <c r="CZ691" s="44"/>
      <c r="DA691" s="44"/>
      <c r="DB691" s="44"/>
      <c r="DC691" s="44"/>
      <c r="DD691" s="44"/>
      <c r="DE691" s="44"/>
      <c r="DF691" s="44"/>
      <c r="DG691" s="44"/>
      <c r="DH691" s="44"/>
      <c r="DI691" s="44"/>
      <c r="DJ691" s="44"/>
      <c r="DK691" s="44"/>
      <c r="DL691" s="44"/>
      <c r="DM691" s="44"/>
      <c r="DN691" s="44"/>
      <c r="DO691" s="44"/>
      <c r="DP691" s="44"/>
      <c r="DQ691" s="44"/>
      <c r="DR691" s="44"/>
      <c r="DS691" s="44"/>
      <c r="DT691" s="44"/>
      <c r="DU691" s="44"/>
      <c r="DV691" s="44"/>
      <c r="DW691" s="44"/>
      <c r="DX691" s="44"/>
      <c r="DY691" s="44"/>
      <c r="DZ691" s="44"/>
      <c r="EA691" s="44"/>
      <c r="EB691" s="44"/>
      <c r="EC691" s="44"/>
      <c r="ED691" s="44"/>
      <c r="EE691" s="44"/>
      <c r="EF691" s="44"/>
      <c r="EG691" s="44"/>
      <c r="EH691" s="44"/>
      <c r="EI691" s="44"/>
      <c r="EJ691" s="44"/>
      <c r="EK691" s="44"/>
      <c r="EL691" s="44"/>
      <c r="EM691" s="44"/>
      <c r="EN691" s="44"/>
      <c r="EO691" s="44"/>
      <c r="EP691" s="44"/>
      <c r="EQ691" s="44"/>
      <c r="ER691" s="44"/>
      <c r="ES691" s="44"/>
      <c r="ET691" s="44"/>
      <c r="EU691" s="44"/>
      <c r="EV691" s="44"/>
      <c r="EW691" s="44"/>
      <c r="EX691" s="44"/>
      <c r="EY691" s="44"/>
      <c r="EZ691" s="44"/>
      <c r="FA691" s="44"/>
      <c r="FB691" s="44"/>
      <c r="FC691" s="44"/>
      <c r="FD691" s="44"/>
      <c r="FE691" s="44"/>
      <c r="FF691" s="44"/>
      <c r="FG691" s="44"/>
      <c r="FH691" s="44"/>
      <c r="FI691" s="44"/>
      <c r="FJ691" s="44"/>
      <c r="FK691" s="44"/>
      <c r="FL691" s="44"/>
      <c r="FM691" s="44"/>
      <c r="FN691" s="44"/>
      <c r="FO691" s="44"/>
      <c r="FP691" s="44"/>
      <c r="FQ691" s="44"/>
      <c r="FR691" s="44"/>
      <c r="FS691" s="44"/>
      <c r="FT691" s="44"/>
      <c r="FU691" s="44"/>
      <c r="FV691" s="44"/>
      <c r="FW691" s="44"/>
      <c r="FX691" s="44"/>
      <c r="FY691" s="44"/>
      <c r="FZ691" s="44"/>
      <c r="GA691" s="44"/>
      <c r="GB691" s="44"/>
      <c r="GC691" s="44"/>
      <c r="GD691" s="44"/>
      <c r="GE691" s="44"/>
      <c r="GF691" s="44"/>
      <c r="GG691" s="44"/>
      <c r="GH691" s="44"/>
      <c r="GI691" s="44"/>
      <c r="GJ691" s="44"/>
      <c r="GK691" s="44"/>
      <c r="GL691" s="44"/>
      <c r="GM691" s="44"/>
      <c r="GN691" s="44"/>
      <c r="GO691" s="44"/>
      <c r="GP691" s="44"/>
      <c r="GQ691" s="44"/>
      <c r="GR691" s="44"/>
      <c r="GS691" s="44"/>
      <c r="GT691" s="44"/>
      <c r="GU691" s="44"/>
      <c r="GV691" s="44"/>
      <c r="GW691" s="44"/>
      <c r="GX691" s="44"/>
      <c r="GY691" s="44"/>
      <c r="GZ691" s="44"/>
      <c r="HA691" s="44"/>
      <c r="HB691" s="44"/>
      <c r="HC691" s="44"/>
      <c r="HD691" s="44"/>
      <c r="HE691" s="44"/>
      <c r="HF691" s="44"/>
      <c r="HG691" s="44"/>
      <c r="HH691" s="44"/>
      <c r="HI691" s="44"/>
      <c r="HJ691" s="44"/>
      <c r="HK691" s="44"/>
      <c r="HL691" s="44"/>
      <c r="HM691" s="44"/>
      <c r="HN691" s="44"/>
      <c r="HO691" s="44"/>
      <c r="HP691" s="44"/>
      <c r="HQ691" s="44"/>
      <c r="HR691" s="44"/>
      <c r="HS691" s="44"/>
      <c r="HT691" s="44"/>
      <c r="HU691" s="44"/>
      <c r="HV691" s="44"/>
      <c r="HW691" s="44"/>
      <c r="HX691" s="44"/>
      <c r="HY691" s="44"/>
      <c r="HZ691" s="44"/>
      <c r="IA691" s="44"/>
      <c r="IB691" s="44"/>
      <c r="IC691" s="44"/>
      <c r="ID691" s="44"/>
      <c r="IE691" s="44"/>
      <c r="IF691" s="44"/>
      <c r="IG691" s="44"/>
      <c r="IH691" s="44"/>
      <c r="II691" s="44"/>
      <c r="IJ691" s="44"/>
      <c r="IK691" s="44"/>
      <c r="IL691" s="44"/>
      <c r="IM691" s="44"/>
      <c r="IN691" s="44"/>
      <c r="IO691" s="44"/>
      <c r="IP691" s="44"/>
      <c r="IQ691" s="44"/>
      <c r="IR691" s="44"/>
      <c r="IS691" s="44"/>
      <c r="IT691" s="44"/>
      <c r="IU691" s="44"/>
      <c r="IV691" s="44"/>
      <c r="IW691" s="44"/>
    </row>
    <row r="692" spans="1:257" s="3" customFormat="1" x14ac:dyDescent="0.2">
      <c r="A692" s="45" t="s">
        <v>53</v>
      </c>
      <c r="B692" s="45"/>
      <c r="D692" s="6"/>
      <c r="E692" s="6"/>
      <c r="F692" s="6"/>
      <c r="G692" s="6"/>
      <c r="H692" s="6"/>
      <c r="I692" s="6"/>
      <c r="O692" s="26"/>
    </row>
    <row r="693" spans="1:257" x14ac:dyDescent="0.2">
      <c r="A693" s="47" t="s">
        <v>240</v>
      </c>
      <c r="B693" s="47" t="s">
        <v>240</v>
      </c>
      <c r="C693" s="8" t="s">
        <v>541</v>
      </c>
      <c r="D693" s="9">
        <v>21</v>
      </c>
      <c r="E693" s="9"/>
      <c r="F693" s="9">
        <f t="shared" ref="F693" si="95">SUM(D693:E693)</f>
        <v>21</v>
      </c>
      <c r="G693" s="9">
        <v>20</v>
      </c>
      <c r="H693" s="9">
        <v>0</v>
      </c>
      <c r="J693" s="10">
        <v>20160</v>
      </c>
      <c r="O693" s="26"/>
    </row>
    <row r="694" spans="1:257" s="3" customFormat="1" x14ac:dyDescent="0.2">
      <c r="A694" s="48"/>
      <c r="B694" s="48"/>
      <c r="C694" s="13" t="s">
        <v>54</v>
      </c>
      <c r="D694" s="14">
        <f>SUM(D693:D693)</f>
        <v>21</v>
      </c>
      <c r="E694" s="14">
        <f>SUM(E693:E693)</f>
        <v>0</v>
      </c>
      <c r="F694" s="14">
        <f>SUM(F693:F693)</f>
        <v>21</v>
      </c>
      <c r="G694" s="14">
        <f>SUM(G693:G693)</f>
        <v>20</v>
      </c>
      <c r="H694" s="14">
        <f>SUM(H693:H693)</f>
        <v>0</v>
      </c>
      <c r="I694" s="6"/>
      <c r="O694" s="26"/>
    </row>
    <row r="695" spans="1:257" s="3" customFormat="1" x14ac:dyDescent="0.2">
      <c r="A695" s="45"/>
      <c r="B695" s="45"/>
      <c r="D695" s="6"/>
      <c r="E695" s="6"/>
      <c r="F695" s="6"/>
      <c r="G695" s="6"/>
      <c r="H695" s="6"/>
      <c r="I695" s="6"/>
      <c r="M695" s="1" t="s">
        <v>320</v>
      </c>
      <c r="O695" s="26"/>
    </row>
    <row r="696" spans="1:257" s="3" customFormat="1" x14ac:dyDescent="0.2">
      <c r="A696" s="45"/>
      <c r="B696" s="45"/>
      <c r="D696" s="6"/>
      <c r="E696" s="6"/>
      <c r="F696" s="6"/>
      <c r="G696" s="6"/>
      <c r="H696" s="6"/>
      <c r="I696" s="6"/>
      <c r="O696" s="26"/>
    </row>
    <row r="697" spans="1:257" s="1" customFormat="1" x14ac:dyDescent="0.2">
      <c r="A697" s="44" t="s">
        <v>258</v>
      </c>
      <c r="B697" s="44"/>
      <c r="C697" s="1" t="s">
        <v>320</v>
      </c>
      <c r="D697" s="5" t="s">
        <v>459</v>
      </c>
      <c r="E697" s="5" t="s">
        <v>459</v>
      </c>
      <c r="F697" s="5" t="s">
        <v>459</v>
      </c>
      <c r="G697" s="5" t="s">
        <v>459</v>
      </c>
      <c r="H697" s="5" t="s">
        <v>459</v>
      </c>
      <c r="I697" s="5"/>
      <c r="J697" s="1">
        <v>74031</v>
      </c>
      <c r="L697" s="44"/>
      <c r="M697" s="95" t="s">
        <v>258</v>
      </c>
      <c r="N697" s="95"/>
      <c r="O697" s="107" t="s">
        <v>460</v>
      </c>
      <c r="P697" s="96"/>
      <c r="Q697" s="97" t="s">
        <v>461</v>
      </c>
      <c r="R697" s="97" t="s">
        <v>462</v>
      </c>
      <c r="S697" s="96" t="s">
        <v>460</v>
      </c>
    </row>
    <row r="698" spans="1:257" x14ac:dyDescent="0.2">
      <c r="A698" s="45" t="s">
        <v>53</v>
      </c>
      <c r="B698" s="45"/>
      <c r="J698" s="10">
        <v>74032</v>
      </c>
      <c r="L698" s="45"/>
      <c r="M698" s="95" t="s">
        <v>248</v>
      </c>
      <c r="N698" s="95"/>
      <c r="O698" s="108"/>
      <c r="P698" s="98"/>
      <c r="Q698" s="98">
        <v>0.67</v>
      </c>
      <c r="R698" s="98">
        <v>0.33</v>
      </c>
      <c r="S698" s="98">
        <f>SUM(Q698:R698)</f>
        <v>1</v>
      </c>
    </row>
    <row r="699" spans="1:257" x14ac:dyDescent="0.2">
      <c r="A699" s="47" t="s">
        <v>366</v>
      </c>
      <c r="B699" s="47" t="s">
        <v>366</v>
      </c>
      <c r="C699" s="8" t="s">
        <v>276</v>
      </c>
      <c r="D699" s="9">
        <v>100</v>
      </c>
      <c r="E699" s="9"/>
      <c r="F699" s="9">
        <f>SUM(D699:E699)</f>
        <v>100</v>
      </c>
      <c r="G699" s="9"/>
      <c r="H699" s="9">
        <v>100</v>
      </c>
      <c r="I699" s="101" t="s">
        <v>347</v>
      </c>
      <c r="J699" s="111" t="s">
        <v>542</v>
      </c>
      <c r="L699" s="47" t="s">
        <v>366</v>
      </c>
      <c r="M699" s="47" t="s">
        <v>366</v>
      </c>
      <c r="N699" s="8" t="s">
        <v>276</v>
      </c>
      <c r="O699" s="9">
        <v>100</v>
      </c>
      <c r="P699" s="9"/>
      <c r="Q699" s="9">
        <v>100</v>
      </c>
      <c r="R699" s="9">
        <v>0</v>
      </c>
      <c r="S699" s="9">
        <f>SUM(Q699:R699)</f>
        <v>100</v>
      </c>
      <c r="T699" s="101" t="s">
        <v>347</v>
      </c>
    </row>
    <row r="700" spans="1:257" x14ac:dyDescent="0.2">
      <c r="A700" s="47" t="s">
        <v>352</v>
      </c>
      <c r="B700" s="47" t="s">
        <v>352</v>
      </c>
      <c r="C700" s="8" t="s">
        <v>133</v>
      </c>
      <c r="D700" s="9">
        <v>27</v>
      </c>
      <c r="E700" s="9"/>
      <c r="F700" s="9">
        <f t="shared" ref="F700:F720" si="96">SUM(D700:E700)</f>
        <v>27</v>
      </c>
      <c r="G700" s="9"/>
      <c r="H700" s="9">
        <v>27</v>
      </c>
      <c r="I700" s="101" t="s">
        <v>347</v>
      </c>
      <c r="J700" s="104"/>
      <c r="L700" s="47" t="s">
        <v>352</v>
      </c>
      <c r="M700" s="47" t="s">
        <v>352</v>
      </c>
      <c r="N700" s="8" t="s">
        <v>133</v>
      </c>
      <c r="O700" s="9">
        <v>27</v>
      </c>
      <c r="P700" s="9"/>
      <c r="Q700" s="9">
        <v>27</v>
      </c>
      <c r="R700" s="9">
        <v>0</v>
      </c>
      <c r="S700" s="9">
        <f t="shared" ref="S700:S735" si="97">SUM(Q700:R700)</f>
        <v>27</v>
      </c>
      <c r="T700" s="101" t="s">
        <v>347</v>
      </c>
    </row>
    <row r="701" spans="1:257" x14ac:dyDescent="0.2">
      <c r="A701" s="47" t="s">
        <v>233</v>
      </c>
      <c r="B701" s="47" t="s">
        <v>233</v>
      </c>
      <c r="C701" s="8" t="s">
        <v>77</v>
      </c>
      <c r="D701" s="9">
        <v>5499</v>
      </c>
      <c r="E701" s="9"/>
      <c r="F701" s="9">
        <f t="shared" si="96"/>
        <v>5499</v>
      </c>
      <c r="G701" s="9">
        <v>5302</v>
      </c>
      <c r="H701" s="9">
        <v>6553</v>
      </c>
      <c r="I701" s="103" t="s">
        <v>347</v>
      </c>
      <c r="J701" s="104"/>
      <c r="L701" s="47" t="s">
        <v>233</v>
      </c>
      <c r="M701" s="47" t="s">
        <v>233</v>
      </c>
      <c r="N701" s="8" t="s">
        <v>77</v>
      </c>
      <c r="O701" s="9">
        <v>5499</v>
      </c>
      <c r="P701" s="9"/>
      <c r="Q701" s="9">
        <f t="shared" ref="Q701:Q734" si="98">O701*0.67</f>
        <v>3684.3300000000004</v>
      </c>
      <c r="R701" s="9">
        <f t="shared" ref="R701:R734" si="99">O701*0.33</f>
        <v>1814.67</v>
      </c>
      <c r="S701" s="9">
        <f t="shared" si="97"/>
        <v>5499</v>
      </c>
      <c r="T701" s="103" t="s">
        <v>347</v>
      </c>
    </row>
    <row r="702" spans="1:257" x14ac:dyDescent="0.2">
      <c r="A702" s="47" t="s">
        <v>233</v>
      </c>
      <c r="B702" s="47"/>
      <c r="C702" s="8" t="s">
        <v>134</v>
      </c>
      <c r="D702" s="9">
        <v>225</v>
      </c>
      <c r="E702" s="9"/>
      <c r="F702" s="9">
        <f t="shared" si="96"/>
        <v>225</v>
      </c>
      <c r="G702" s="9">
        <v>217</v>
      </c>
      <c r="H702" s="9">
        <v>202</v>
      </c>
      <c r="I702" s="103" t="s">
        <v>347</v>
      </c>
      <c r="J702" s="104"/>
      <c r="L702" s="47" t="s">
        <v>233</v>
      </c>
      <c r="M702" s="47"/>
      <c r="N702" s="8" t="s">
        <v>134</v>
      </c>
      <c r="O702" s="9">
        <v>225</v>
      </c>
      <c r="P702" s="9"/>
      <c r="Q702" s="9">
        <f t="shared" si="98"/>
        <v>150.75</v>
      </c>
      <c r="R702" s="9">
        <f t="shared" si="99"/>
        <v>74.25</v>
      </c>
      <c r="S702" s="9">
        <f t="shared" si="97"/>
        <v>225</v>
      </c>
      <c r="T702" s="103" t="s">
        <v>347</v>
      </c>
    </row>
    <row r="703" spans="1:257" x14ac:dyDescent="0.2">
      <c r="A703" s="47" t="s">
        <v>233</v>
      </c>
      <c r="B703" s="47"/>
      <c r="C703" s="8" t="s">
        <v>223</v>
      </c>
      <c r="D703" s="9">
        <v>922</v>
      </c>
      <c r="E703" s="9"/>
      <c r="F703" s="9">
        <f t="shared" si="96"/>
        <v>922</v>
      </c>
      <c r="G703" s="9">
        <v>889</v>
      </c>
      <c r="H703" s="9">
        <v>388</v>
      </c>
      <c r="I703" s="103" t="s">
        <v>347</v>
      </c>
      <c r="J703" s="104"/>
      <c r="L703" s="47" t="s">
        <v>233</v>
      </c>
      <c r="M703" s="47"/>
      <c r="N703" s="8" t="s">
        <v>223</v>
      </c>
      <c r="O703" s="9">
        <v>922</v>
      </c>
      <c r="P703" s="9"/>
      <c r="Q703" s="9">
        <f t="shared" si="98"/>
        <v>617.74</v>
      </c>
      <c r="R703" s="9">
        <f t="shared" si="99"/>
        <v>304.26</v>
      </c>
      <c r="S703" s="9">
        <f t="shared" si="97"/>
        <v>922</v>
      </c>
      <c r="T703" s="103" t="s">
        <v>347</v>
      </c>
    </row>
    <row r="704" spans="1:257" x14ac:dyDescent="0.2">
      <c r="A704" s="47" t="s">
        <v>680</v>
      </c>
      <c r="B704" s="47"/>
      <c r="C704" s="8" t="s">
        <v>681</v>
      </c>
      <c r="D704" s="9">
        <v>0</v>
      </c>
      <c r="E704" s="9">
        <v>150</v>
      </c>
      <c r="F704" s="9">
        <f t="shared" si="96"/>
        <v>150</v>
      </c>
      <c r="G704" s="9">
        <v>150</v>
      </c>
      <c r="H704" s="9">
        <v>0</v>
      </c>
      <c r="I704" s="103" t="s">
        <v>347</v>
      </c>
      <c r="J704" s="104"/>
      <c r="L704" s="47"/>
      <c r="M704" s="47"/>
      <c r="N704" s="8"/>
      <c r="O704" s="9"/>
      <c r="P704" s="9"/>
      <c r="Q704" s="9"/>
      <c r="R704" s="9"/>
      <c r="S704" s="9"/>
      <c r="T704" s="103"/>
    </row>
    <row r="705" spans="1:20" x14ac:dyDescent="0.2">
      <c r="A705" s="47" t="s">
        <v>583</v>
      </c>
      <c r="B705" s="47" t="s">
        <v>583</v>
      </c>
      <c r="C705" s="8" t="s">
        <v>570</v>
      </c>
      <c r="D705" s="9">
        <v>795</v>
      </c>
      <c r="E705" s="9"/>
      <c r="F705" s="9">
        <f t="shared" si="96"/>
        <v>795</v>
      </c>
      <c r="G705" s="9">
        <v>794</v>
      </c>
      <c r="H705" s="9">
        <v>0</v>
      </c>
      <c r="I705" s="103" t="s">
        <v>347</v>
      </c>
      <c r="J705" s="104" t="s">
        <v>574</v>
      </c>
      <c r="L705" s="47" t="s">
        <v>583</v>
      </c>
      <c r="M705" s="47" t="s">
        <v>583</v>
      </c>
      <c r="N705" s="8" t="s">
        <v>570</v>
      </c>
      <c r="O705" s="9">
        <v>795</v>
      </c>
      <c r="P705" s="9"/>
      <c r="Q705" s="9">
        <f t="shared" si="98"/>
        <v>532.65</v>
      </c>
      <c r="R705" s="9">
        <f t="shared" si="99"/>
        <v>262.35000000000002</v>
      </c>
      <c r="S705" s="9">
        <f t="shared" si="97"/>
        <v>795</v>
      </c>
      <c r="T705" s="103" t="s">
        <v>347</v>
      </c>
    </row>
    <row r="706" spans="1:20" x14ac:dyDescent="0.2">
      <c r="A706" s="47" t="s">
        <v>296</v>
      </c>
      <c r="B706" s="47" t="s">
        <v>296</v>
      </c>
      <c r="C706" s="8" t="s">
        <v>342</v>
      </c>
      <c r="D706" s="9">
        <v>130</v>
      </c>
      <c r="E706" s="9"/>
      <c r="F706" s="9">
        <f t="shared" si="96"/>
        <v>130</v>
      </c>
      <c r="G706" s="9">
        <v>130</v>
      </c>
      <c r="H706" s="9">
        <v>130</v>
      </c>
      <c r="I706" s="103" t="s">
        <v>347</v>
      </c>
      <c r="J706" s="104" t="s">
        <v>449</v>
      </c>
      <c r="L706" s="47" t="s">
        <v>296</v>
      </c>
      <c r="M706" s="47" t="s">
        <v>296</v>
      </c>
      <c r="N706" s="8" t="s">
        <v>342</v>
      </c>
      <c r="O706" s="9">
        <v>130</v>
      </c>
      <c r="P706" s="9"/>
      <c r="Q706" s="9">
        <f t="shared" si="98"/>
        <v>87.100000000000009</v>
      </c>
      <c r="R706" s="9">
        <f t="shared" si="99"/>
        <v>42.9</v>
      </c>
      <c r="S706" s="9">
        <f t="shared" si="97"/>
        <v>130</v>
      </c>
      <c r="T706" s="103" t="s">
        <v>347</v>
      </c>
    </row>
    <row r="707" spans="1:20" x14ac:dyDescent="0.2">
      <c r="A707" s="47" t="s">
        <v>375</v>
      </c>
      <c r="B707" s="47" t="s">
        <v>375</v>
      </c>
      <c r="C707" s="8" t="s">
        <v>182</v>
      </c>
      <c r="D707" s="9">
        <v>20</v>
      </c>
      <c r="E707" s="9"/>
      <c r="F707" s="9">
        <f t="shared" si="96"/>
        <v>20</v>
      </c>
      <c r="G707" s="9"/>
      <c r="H707" s="9">
        <v>20</v>
      </c>
      <c r="I707" s="103" t="s">
        <v>347</v>
      </c>
      <c r="J707" s="104" t="s">
        <v>343</v>
      </c>
      <c r="L707" s="47" t="s">
        <v>375</v>
      </c>
      <c r="M707" s="47" t="s">
        <v>375</v>
      </c>
      <c r="N707" s="8" t="s">
        <v>182</v>
      </c>
      <c r="O707" s="9">
        <v>20</v>
      </c>
      <c r="P707" s="9"/>
      <c r="Q707" s="9">
        <f t="shared" si="98"/>
        <v>13.4</v>
      </c>
      <c r="R707" s="9">
        <f t="shared" si="99"/>
        <v>6.6000000000000005</v>
      </c>
      <c r="S707" s="9">
        <f t="shared" si="97"/>
        <v>20</v>
      </c>
      <c r="T707" s="103" t="s">
        <v>347</v>
      </c>
    </row>
    <row r="708" spans="1:20" x14ac:dyDescent="0.2">
      <c r="A708" s="47" t="s">
        <v>376</v>
      </c>
      <c r="B708" s="47" t="s">
        <v>376</v>
      </c>
      <c r="C708" s="8" t="s">
        <v>396</v>
      </c>
      <c r="D708" s="9">
        <v>15</v>
      </c>
      <c r="E708" s="9"/>
      <c r="F708" s="9">
        <f t="shared" si="96"/>
        <v>15</v>
      </c>
      <c r="G708" s="9"/>
      <c r="H708" s="9">
        <v>0</v>
      </c>
      <c r="I708" s="103" t="s">
        <v>347</v>
      </c>
      <c r="J708" s="104"/>
      <c r="L708" s="47" t="s">
        <v>376</v>
      </c>
      <c r="M708" s="47" t="s">
        <v>376</v>
      </c>
      <c r="N708" s="8" t="s">
        <v>396</v>
      </c>
      <c r="O708" s="9">
        <v>15</v>
      </c>
      <c r="P708" s="9"/>
      <c r="Q708" s="9">
        <f t="shared" si="98"/>
        <v>10.050000000000001</v>
      </c>
      <c r="R708" s="9">
        <f t="shared" si="99"/>
        <v>4.95</v>
      </c>
      <c r="S708" s="9">
        <f t="shared" si="97"/>
        <v>15</v>
      </c>
      <c r="T708" s="103" t="s">
        <v>347</v>
      </c>
    </row>
    <row r="709" spans="1:20" ht="11.25" customHeight="1" x14ac:dyDescent="0.2">
      <c r="A709" s="47" t="s">
        <v>693</v>
      </c>
      <c r="B709" s="47" t="s">
        <v>354</v>
      </c>
      <c r="C709" s="11" t="s">
        <v>85</v>
      </c>
      <c r="D709" s="9">
        <v>240</v>
      </c>
      <c r="E709" s="9"/>
      <c r="F709" s="9">
        <f t="shared" si="96"/>
        <v>240</v>
      </c>
      <c r="G709" s="9">
        <v>240</v>
      </c>
      <c r="H709" s="9">
        <v>350</v>
      </c>
      <c r="I709" s="103" t="s">
        <v>347</v>
      </c>
      <c r="J709" s="104" t="s">
        <v>153</v>
      </c>
      <c r="L709" s="47" t="s">
        <v>354</v>
      </c>
      <c r="M709" s="47" t="s">
        <v>354</v>
      </c>
      <c r="N709" s="11" t="s">
        <v>85</v>
      </c>
      <c r="O709" s="9">
        <v>240</v>
      </c>
      <c r="P709" s="9"/>
      <c r="Q709" s="9">
        <f t="shared" si="98"/>
        <v>160.80000000000001</v>
      </c>
      <c r="R709" s="9">
        <f t="shared" si="99"/>
        <v>79.2</v>
      </c>
      <c r="S709" s="9">
        <f t="shared" si="97"/>
        <v>240</v>
      </c>
      <c r="T709" s="103" t="s">
        <v>347</v>
      </c>
    </row>
    <row r="710" spans="1:20" x14ac:dyDescent="0.2">
      <c r="A710" s="47" t="s">
        <v>234</v>
      </c>
      <c r="B710" s="47" t="s">
        <v>234</v>
      </c>
      <c r="C710" s="8" t="s">
        <v>96</v>
      </c>
      <c r="D710" s="9">
        <v>1196</v>
      </c>
      <c r="E710" s="9"/>
      <c r="F710" s="9">
        <f t="shared" si="96"/>
        <v>1196</v>
      </c>
      <c r="G710" s="9">
        <v>1143</v>
      </c>
      <c r="H710" s="9">
        <v>964</v>
      </c>
      <c r="I710" s="103" t="s">
        <v>347</v>
      </c>
      <c r="J710" s="103"/>
      <c r="K710" s="12"/>
      <c r="L710" s="47" t="s">
        <v>234</v>
      </c>
      <c r="M710" s="47" t="s">
        <v>234</v>
      </c>
      <c r="N710" s="8" t="s">
        <v>96</v>
      </c>
      <c r="O710" s="9">
        <v>1196</v>
      </c>
      <c r="P710" s="9"/>
      <c r="Q710" s="9">
        <f t="shared" si="98"/>
        <v>801.32</v>
      </c>
      <c r="R710" s="9">
        <f t="shared" si="99"/>
        <v>394.68</v>
      </c>
      <c r="S710" s="9">
        <f t="shared" si="97"/>
        <v>1196</v>
      </c>
      <c r="T710" s="103" t="s">
        <v>347</v>
      </c>
    </row>
    <row r="711" spans="1:20" x14ac:dyDescent="0.2">
      <c r="A711" s="47" t="s">
        <v>295</v>
      </c>
      <c r="B711" s="47"/>
      <c r="C711" s="8" t="s">
        <v>81</v>
      </c>
      <c r="D711" s="9">
        <v>24</v>
      </c>
      <c r="E711" s="9"/>
      <c r="F711" s="9">
        <f t="shared" si="96"/>
        <v>24</v>
      </c>
      <c r="G711" s="9">
        <v>23</v>
      </c>
      <c r="H711" s="9">
        <v>24</v>
      </c>
      <c r="I711" s="103" t="s">
        <v>347</v>
      </c>
      <c r="J711" s="103"/>
      <c r="K711" s="12"/>
      <c r="L711" s="47" t="s">
        <v>295</v>
      </c>
      <c r="M711" s="47"/>
      <c r="N711" s="8" t="s">
        <v>81</v>
      </c>
      <c r="O711" s="9">
        <v>24</v>
      </c>
      <c r="P711" s="9"/>
      <c r="Q711" s="9">
        <f t="shared" si="98"/>
        <v>16.080000000000002</v>
      </c>
      <c r="R711" s="9">
        <f t="shared" si="99"/>
        <v>7.92</v>
      </c>
      <c r="S711" s="9">
        <f t="shared" si="97"/>
        <v>24</v>
      </c>
      <c r="T711" s="103" t="s">
        <v>347</v>
      </c>
    </row>
    <row r="712" spans="1:20" x14ac:dyDescent="0.2">
      <c r="A712" s="47" t="s">
        <v>244</v>
      </c>
      <c r="B712" s="47" t="s">
        <v>244</v>
      </c>
      <c r="C712" s="8" t="s">
        <v>89</v>
      </c>
      <c r="D712" s="100">
        <v>25</v>
      </c>
      <c r="E712" s="9"/>
      <c r="F712" s="9">
        <f t="shared" si="96"/>
        <v>25</v>
      </c>
      <c r="G712" s="9"/>
      <c r="H712" s="9">
        <v>25</v>
      </c>
      <c r="I712" s="103" t="s">
        <v>347</v>
      </c>
      <c r="J712" s="104" t="s">
        <v>190</v>
      </c>
      <c r="L712" s="47" t="s">
        <v>244</v>
      </c>
      <c r="M712" s="47" t="s">
        <v>244</v>
      </c>
      <c r="N712" s="8" t="s">
        <v>89</v>
      </c>
      <c r="O712" s="100">
        <v>25</v>
      </c>
      <c r="P712" s="9"/>
      <c r="Q712" s="9">
        <f t="shared" si="98"/>
        <v>16.75</v>
      </c>
      <c r="R712" s="9">
        <f t="shared" si="99"/>
        <v>8.25</v>
      </c>
      <c r="S712" s="9">
        <f t="shared" si="97"/>
        <v>25</v>
      </c>
      <c r="T712" s="103" t="s">
        <v>347</v>
      </c>
    </row>
    <row r="713" spans="1:20" x14ac:dyDescent="0.2">
      <c r="A713" s="47" t="s">
        <v>244</v>
      </c>
      <c r="B713" s="47"/>
      <c r="C713" s="8" t="s">
        <v>268</v>
      </c>
      <c r="D713" s="100">
        <v>60</v>
      </c>
      <c r="E713" s="9"/>
      <c r="F713" s="9">
        <f t="shared" si="96"/>
        <v>60</v>
      </c>
      <c r="G713" s="9">
        <v>10</v>
      </c>
      <c r="H713" s="9">
        <v>60</v>
      </c>
      <c r="I713" s="103" t="s">
        <v>347</v>
      </c>
      <c r="J713" s="104"/>
      <c r="L713" s="47" t="s">
        <v>244</v>
      </c>
      <c r="M713" s="47"/>
      <c r="N713" s="8" t="s">
        <v>268</v>
      </c>
      <c r="O713" s="100">
        <v>60</v>
      </c>
      <c r="P713" s="9"/>
      <c r="Q713" s="9">
        <f t="shared" si="98"/>
        <v>40.200000000000003</v>
      </c>
      <c r="R713" s="9">
        <f t="shared" si="99"/>
        <v>19.8</v>
      </c>
      <c r="S713" s="9">
        <f t="shared" si="97"/>
        <v>60</v>
      </c>
      <c r="T713" s="103" t="s">
        <v>347</v>
      </c>
    </row>
    <row r="714" spans="1:20" x14ac:dyDescent="0.2">
      <c r="A714" s="47" t="s">
        <v>244</v>
      </c>
      <c r="B714" s="47"/>
      <c r="C714" s="8" t="s">
        <v>78</v>
      </c>
      <c r="D714" s="100">
        <v>20</v>
      </c>
      <c r="E714" s="9"/>
      <c r="F714" s="9">
        <f t="shared" si="96"/>
        <v>20</v>
      </c>
      <c r="G714" s="9">
        <v>9</v>
      </c>
      <c r="H714" s="9">
        <v>20</v>
      </c>
      <c r="I714" s="103" t="s">
        <v>347</v>
      </c>
      <c r="J714" s="104"/>
      <c r="L714" s="47" t="s">
        <v>244</v>
      </c>
      <c r="M714" s="47"/>
      <c r="N714" s="8" t="s">
        <v>78</v>
      </c>
      <c r="O714" s="100">
        <v>20</v>
      </c>
      <c r="P714" s="9"/>
      <c r="Q714" s="9">
        <f t="shared" si="98"/>
        <v>13.4</v>
      </c>
      <c r="R714" s="9">
        <f t="shared" si="99"/>
        <v>6.6000000000000005</v>
      </c>
      <c r="S714" s="9">
        <f t="shared" si="97"/>
        <v>20</v>
      </c>
      <c r="T714" s="103" t="s">
        <v>347</v>
      </c>
    </row>
    <row r="715" spans="1:20" x14ac:dyDescent="0.2">
      <c r="A715" s="47" t="s">
        <v>359</v>
      </c>
      <c r="B715" s="47" t="s">
        <v>359</v>
      </c>
      <c r="C715" s="8" t="s">
        <v>58</v>
      </c>
      <c r="D715" s="100">
        <v>50</v>
      </c>
      <c r="E715" s="9"/>
      <c r="F715" s="9">
        <f t="shared" si="96"/>
        <v>50</v>
      </c>
      <c r="G715" s="9">
        <v>13</v>
      </c>
      <c r="H715" s="9">
        <v>80</v>
      </c>
      <c r="I715" s="103" t="s">
        <v>347</v>
      </c>
      <c r="J715" s="104" t="s">
        <v>191</v>
      </c>
      <c r="L715" s="47" t="s">
        <v>359</v>
      </c>
      <c r="M715" s="47" t="s">
        <v>359</v>
      </c>
      <c r="N715" s="8" t="s">
        <v>58</v>
      </c>
      <c r="O715" s="100">
        <v>50</v>
      </c>
      <c r="P715" s="9"/>
      <c r="Q715" s="9">
        <v>33</v>
      </c>
      <c r="R715" s="9">
        <f t="shared" si="99"/>
        <v>16.5</v>
      </c>
      <c r="S715" s="9">
        <f t="shared" si="97"/>
        <v>49.5</v>
      </c>
      <c r="T715" s="103" t="s">
        <v>347</v>
      </c>
    </row>
    <row r="716" spans="1:20" x14ac:dyDescent="0.2">
      <c r="A716" s="47" t="s">
        <v>359</v>
      </c>
      <c r="B716" s="47"/>
      <c r="C716" s="8" t="s">
        <v>82</v>
      </c>
      <c r="D716" s="100">
        <v>30</v>
      </c>
      <c r="E716" s="9"/>
      <c r="F716" s="9">
        <f t="shared" si="96"/>
        <v>30</v>
      </c>
      <c r="G716" s="9">
        <v>30</v>
      </c>
      <c r="H716" s="9">
        <v>30</v>
      </c>
      <c r="I716" s="103" t="s">
        <v>347</v>
      </c>
      <c r="J716" s="104"/>
      <c r="L716" s="47" t="s">
        <v>359</v>
      </c>
      <c r="M716" s="47"/>
      <c r="N716" s="8" t="s">
        <v>82</v>
      </c>
      <c r="O716" s="100">
        <v>30</v>
      </c>
      <c r="P716" s="9"/>
      <c r="Q716" s="9">
        <f t="shared" si="98"/>
        <v>20.100000000000001</v>
      </c>
      <c r="R716" s="9">
        <f t="shared" si="99"/>
        <v>9.9</v>
      </c>
      <c r="S716" s="9">
        <f t="shared" si="97"/>
        <v>30</v>
      </c>
      <c r="T716" s="103" t="s">
        <v>347</v>
      </c>
    </row>
    <row r="717" spans="1:20" x14ac:dyDescent="0.2">
      <c r="A717" s="47" t="s">
        <v>359</v>
      </c>
      <c r="B717" s="47"/>
      <c r="C717" s="8" t="s">
        <v>88</v>
      </c>
      <c r="D717" s="100">
        <v>25</v>
      </c>
      <c r="E717" s="9"/>
      <c r="F717" s="9">
        <f t="shared" si="96"/>
        <v>25</v>
      </c>
      <c r="G717" s="9">
        <v>7</v>
      </c>
      <c r="H717" s="9">
        <v>20</v>
      </c>
      <c r="I717" s="103" t="s">
        <v>347</v>
      </c>
      <c r="J717" s="104"/>
      <c r="L717" s="47" t="s">
        <v>359</v>
      </c>
      <c r="M717" s="47"/>
      <c r="N717" s="8" t="s">
        <v>88</v>
      </c>
      <c r="O717" s="100">
        <v>25</v>
      </c>
      <c r="P717" s="9"/>
      <c r="Q717" s="9">
        <f t="shared" si="98"/>
        <v>16.75</v>
      </c>
      <c r="R717" s="9">
        <f t="shared" si="99"/>
        <v>8.25</v>
      </c>
      <c r="S717" s="9">
        <f t="shared" si="97"/>
        <v>25</v>
      </c>
      <c r="T717" s="103" t="s">
        <v>347</v>
      </c>
    </row>
    <row r="718" spans="1:20" x14ac:dyDescent="0.2">
      <c r="A718" s="47" t="s">
        <v>359</v>
      </c>
      <c r="B718" s="47"/>
      <c r="C718" s="8" t="s">
        <v>66</v>
      </c>
      <c r="D718" s="100">
        <v>20</v>
      </c>
      <c r="E718" s="9"/>
      <c r="F718" s="9">
        <f t="shared" si="96"/>
        <v>20</v>
      </c>
      <c r="G718" s="9">
        <v>5</v>
      </c>
      <c r="H718" s="9">
        <v>20</v>
      </c>
      <c r="I718" s="101" t="s">
        <v>347</v>
      </c>
      <c r="J718" s="104"/>
      <c r="L718" s="47" t="s">
        <v>359</v>
      </c>
      <c r="M718" s="47"/>
      <c r="N718" s="8" t="s">
        <v>66</v>
      </c>
      <c r="O718" s="100">
        <v>20</v>
      </c>
      <c r="P718" s="9"/>
      <c r="Q718" s="9">
        <f t="shared" si="98"/>
        <v>13.4</v>
      </c>
      <c r="R718" s="9">
        <f t="shared" si="99"/>
        <v>6.6000000000000005</v>
      </c>
      <c r="S718" s="9">
        <f t="shared" si="97"/>
        <v>20</v>
      </c>
      <c r="T718" s="101" t="s">
        <v>347</v>
      </c>
    </row>
    <row r="719" spans="1:20" x14ac:dyDescent="0.2">
      <c r="A719" s="47" t="s">
        <v>243</v>
      </c>
      <c r="B719" s="47" t="s">
        <v>243</v>
      </c>
      <c r="C719" s="8" t="s">
        <v>80</v>
      </c>
      <c r="D719" s="100">
        <v>105</v>
      </c>
      <c r="E719" s="9"/>
      <c r="F719" s="9">
        <f t="shared" si="96"/>
        <v>105</v>
      </c>
      <c r="G719" s="9">
        <v>119</v>
      </c>
      <c r="H719" s="9">
        <v>120</v>
      </c>
      <c r="I719" s="103" t="s">
        <v>347</v>
      </c>
      <c r="J719" s="104"/>
      <c r="L719" s="47" t="s">
        <v>243</v>
      </c>
      <c r="M719" s="47" t="s">
        <v>243</v>
      </c>
      <c r="N719" s="8" t="s">
        <v>80</v>
      </c>
      <c r="O719" s="100">
        <v>105</v>
      </c>
      <c r="P719" s="9"/>
      <c r="Q719" s="9">
        <f t="shared" si="98"/>
        <v>70.350000000000009</v>
      </c>
      <c r="R719" s="9">
        <f t="shared" si="99"/>
        <v>34.65</v>
      </c>
      <c r="S719" s="9">
        <f t="shared" si="97"/>
        <v>105</v>
      </c>
      <c r="T719" s="103" t="s">
        <v>347</v>
      </c>
    </row>
    <row r="720" spans="1:20" x14ac:dyDescent="0.2">
      <c r="A720" s="47" t="s">
        <v>243</v>
      </c>
      <c r="B720" s="47"/>
      <c r="C720" s="8" t="s">
        <v>119</v>
      </c>
      <c r="D720" s="100">
        <v>120</v>
      </c>
      <c r="E720" s="9"/>
      <c r="F720" s="9">
        <f t="shared" si="96"/>
        <v>120</v>
      </c>
      <c r="G720" s="9">
        <v>85</v>
      </c>
      <c r="H720" s="9">
        <v>120</v>
      </c>
      <c r="I720" s="103" t="s">
        <v>347</v>
      </c>
      <c r="J720" s="104" t="s">
        <v>176</v>
      </c>
      <c r="L720" s="47" t="s">
        <v>243</v>
      </c>
      <c r="M720" s="47"/>
      <c r="N720" s="8" t="s">
        <v>119</v>
      </c>
      <c r="O720" s="100">
        <v>120</v>
      </c>
      <c r="P720" s="9"/>
      <c r="Q720" s="9">
        <f t="shared" si="98"/>
        <v>80.400000000000006</v>
      </c>
      <c r="R720" s="9">
        <f t="shared" si="99"/>
        <v>39.6</v>
      </c>
      <c r="S720" s="9">
        <f t="shared" si="97"/>
        <v>120</v>
      </c>
      <c r="T720" s="103" t="s">
        <v>347</v>
      </c>
    </row>
    <row r="721" spans="1:20" x14ac:dyDescent="0.2">
      <c r="A721" s="47" t="s">
        <v>235</v>
      </c>
      <c r="B721" s="47" t="s">
        <v>235</v>
      </c>
      <c r="C721" s="8" t="s">
        <v>79</v>
      </c>
      <c r="D721" s="100">
        <v>100</v>
      </c>
      <c r="E721" s="9"/>
      <c r="F721" s="9">
        <f t="shared" ref="F721:F726" si="100">SUM(D721:E721)</f>
        <v>100</v>
      </c>
      <c r="G721" s="9">
        <v>98</v>
      </c>
      <c r="H721" s="9">
        <v>100</v>
      </c>
      <c r="I721" s="103" t="s">
        <v>347</v>
      </c>
      <c r="J721" s="104"/>
      <c r="L721" s="47" t="s">
        <v>235</v>
      </c>
      <c r="M721" s="47" t="s">
        <v>235</v>
      </c>
      <c r="N721" s="8" t="s">
        <v>79</v>
      </c>
      <c r="O721" s="100">
        <v>100</v>
      </c>
      <c r="P721" s="9"/>
      <c r="Q721" s="9">
        <f t="shared" si="98"/>
        <v>67</v>
      </c>
      <c r="R721" s="9">
        <f t="shared" si="99"/>
        <v>33</v>
      </c>
      <c r="S721" s="9">
        <f t="shared" si="97"/>
        <v>100</v>
      </c>
      <c r="T721" s="103" t="s">
        <v>347</v>
      </c>
    </row>
    <row r="722" spans="1:20" x14ac:dyDescent="0.2">
      <c r="A722" s="47" t="s">
        <v>239</v>
      </c>
      <c r="B722" s="47" t="s">
        <v>239</v>
      </c>
      <c r="C722" s="8" t="s">
        <v>93</v>
      </c>
      <c r="D722" s="100">
        <v>110</v>
      </c>
      <c r="E722" s="9"/>
      <c r="F722" s="9">
        <f t="shared" si="100"/>
        <v>110</v>
      </c>
      <c r="G722" s="9">
        <v>118</v>
      </c>
      <c r="H722" s="9">
        <v>120</v>
      </c>
      <c r="I722" s="103" t="s">
        <v>347</v>
      </c>
      <c r="J722" s="104"/>
      <c r="L722" s="47" t="s">
        <v>239</v>
      </c>
      <c r="M722" s="47" t="s">
        <v>239</v>
      </c>
      <c r="N722" s="8" t="s">
        <v>93</v>
      </c>
      <c r="O722" s="100">
        <v>110</v>
      </c>
      <c r="P722" s="9"/>
      <c r="Q722" s="9">
        <f t="shared" si="98"/>
        <v>73.7</v>
      </c>
      <c r="R722" s="9">
        <f t="shared" si="99"/>
        <v>36.300000000000004</v>
      </c>
      <c r="S722" s="9">
        <f t="shared" si="97"/>
        <v>110</v>
      </c>
      <c r="T722" s="103" t="s">
        <v>347</v>
      </c>
    </row>
    <row r="723" spans="1:20" x14ac:dyDescent="0.2">
      <c r="A723" s="47" t="s">
        <v>239</v>
      </c>
      <c r="B723" s="47"/>
      <c r="C723" s="8" t="s">
        <v>59</v>
      </c>
      <c r="D723" s="100">
        <v>100</v>
      </c>
      <c r="E723" s="9"/>
      <c r="F723" s="9">
        <f t="shared" si="100"/>
        <v>100</v>
      </c>
      <c r="G723" s="9">
        <v>76</v>
      </c>
      <c r="H723" s="9">
        <v>100</v>
      </c>
      <c r="I723" s="103" t="s">
        <v>347</v>
      </c>
      <c r="J723" s="104"/>
      <c r="L723" s="47" t="s">
        <v>239</v>
      </c>
      <c r="M723" s="47"/>
      <c r="N723" s="8" t="s">
        <v>59</v>
      </c>
      <c r="O723" s="100">
        <v>100</v>
      </c>
      <c r="P723" s="9"/>
      <c r="Q723" s="9">
        <f t="shared" si="98"/>
        <v>67</v>
      </c>
      <c r="R723" s="9">
        <f t="shared" si="99"/>
        <v>33</v>
      </c>
      <c r="S723" s="9">
        <f t="shared" si="97"/>
        <v>100</v>
      </c>
      <c r="T723" s="103" t="s">
        <v>347</v>
      </c>
    </row>
    <row r="724" spans="1:20" x14ac:dyDescent="0.2">
      <c r="A724" s="47" t="s">
        <v>239</v>
      </c>
      <c r="B724" s="47"/>
      <c r="C724" s="8" t="s">
        <v>120</v>
      </c>
      <c r="D724" s="100">
        <v>10</v>
      </c>
      <c r="E724" s="9"/>
      <c r="F724" s="9">
        <f t="shared" si="100"/>
        <v>10</v>
      </c>
      <c r="G724" s="9">
        <v>8</v>
      </c>
      <c r="H724" s="9">
        <v>10</v>
      </c>
      <c r="I724" s="103" t="s">
        <v>347</v>
      </c>
      <c r="J724" s="104"/>
      <c r="L724" s="47" t="s">
        <v>239</v>
      </c>
      <c r="M724" s="47"/>
      <c r="N724" s="8" t="s">
        <v>120</v>
      </c>
      <c r="O724" s="100">
        <v>10</v>
      </c>
      <c r="P724" s="9"/>
      <c r="Q724" s="9">
        <f t="shared" si="98"/>
        <v>6.7</v>
      </c>
      <c r="R724" s="9">
        <f t="shared" si="99"/>
        <v>3.3000000000000003</v>
      </c>
      <c r="S724" s="9">
        <f t="shared" si="97"/>
        <v>10</v>
      </c>
      <c r="T724" s="103" t="s">
        <v>347</v>
      </c>
    </row>
    <row r="725" spans="1:20" x14ac:dyDescent="0.2">
      <c r="A725" s="47" t="s">
        <v>355</v>
      </c>
      <c r="B725" s="47" t="s">
        <v>355</v>
      </c>
      <c r="C725" s="8" t="s">
        <v>83</v>
      </c>
      <c r="D725" s="100">
        <v>10</v>
      </c>
      <c r="E725" s="9"/>
      <c r="F725" s="9">
        <f t="shared" si="100"/>
        <v>10</v>
      </c>
      <c r="G725" s="9"/>
      <c r="H725" s="9">
        <v>20</v>
      </c>
      <c r="I725" s="103" t="s">
        <v>347</v>
      </c>
      <c r="J725" s="104"/>
      <c r="L725" s="47" t="s">
        <v>355</v>
      </c>
      <c r="M725" s="47" t="s">
        <v>355</v>
      </c>
      <c r="N725" s="8" t="s">
        <v>83</v>
      </c>
      <c r="O725" s="100">
        <v>10</v>
      </c>
      <c r="P725" s="9"/>
      <c r="Q725" s="9">
        <f t="shared" si="98"/>
        <v>6.7</v>
      </c>
      <c r="R725" s="9">
        <f t="shared" si="99"/>
        <v>3.3000000000000003</v>
      </c>
      <c r="S725" s="9">
        <f t="shared" si="97"/>
        <v>10</v>
      </c>
      <c r="T725" s="103" t="s">
        <v>347</v>
      </c>
    </row>
    <row r="726" spans="1:20" x14ac:dyDescent="0.2">
      <c r="A726" s="47" t="s">
        <v>242</v>
      </c>
      <c r="B726" s="47" t="s">
        <v>242</v>
      </c>
      <c r="C726" s="8" t="s">
        <v>121</v>
      </c>
      <c r="D726" s="100">
        <v>80</v>
      </c>
      <c r="E726" s="9"/>
      <c r="F726" s="9">
        <f t="shared" si="100"/>
        <v>80</v>
      </c>
      <c r="G726" s="9"/>
      <c r="H726" s="9">
        <v>80</v>
      </c>
      <c r="I726" s="103" t="s">
        <v>347</v>
      </c>
      <c r="J726" s="104"/>
      <c r="L726" s="47" t="s">
        <v>242</v>
      </c>
      <c r="M726" s="47" t="s">
        <v>242</v>
      </c>
      <c r="N726" s="8" t="s">
        <v>121</v>
      </c>
      <c r="O726" s="100">
        <v>80</v>
      </c>
      <c r="P726" s="9"/>
      <c r="Q726" s="9">
        <f t="shared" si="98"/>
        <v>53.6</v>
      </c>
      <c r="R726" s="9">
        <f t="shared" si="99"/>
        <v>26.400000000000002</v>
      </c>
      <c r="S726" s="9">
        <f t="shared" si="97"/>
        <v>80</v>
      </c>
      <c r="T726" s="103" t="s">
        <v>347</v>
      </c>
    </row>
    <row r="727" spans="1:20" x14ac:dyDescent="0.2">
      <c r="A727" s="47" t="s">
        <v>240</v>
      </c>
      <c r="B727" s="47" t="s">
        <v>240</v>
      </c>
      <c r="C727" s="8" t="s">
        <v>61</v>
      </c>
      <c r="D727" s="100">
        <v>10</v>
      </c>
      <c r="E727" s="9"/>
      <c r="F727" s="9">
        <f>SUM(D727:E727)</f>
        <v>10</v>
      </c>
      <c r="G727" s="9"/>
      <c r="H727" s="9">
        <v>10</v>
      </c>
      <c r="I727" s="103" t="s">
        <v>347</v>
      </c>
      <c r="J727" s="104"/>
      <c r="L727" s="47" t="s">
        <v>240</v>
      </c>
      <c r="M727" s="47" t="s">
        <v>240</v>
      </c>
      <c r="N727" s="8" t="s">
        <v>61</v>
      </c>
      <c r="O727" s="100">
        <v>10</v>
      </c>
      <c r="P727" s="9"/>
      <c r="Q727" s="9">
        <f t="shared" si="98"/>
        <v>6.7</v>
      </c>
      <c r="R727" s="9">
        <f t="shared" si="99"/>
        <v>3.3000000000000003</v>
      </c>
      <c r="S727" s="9">
        <f t="shared" si="97"/>
        <v>10</v>
      </c>
      <c r="T727" s="103" t="s">
        <v>347</v>
      </c>
    </row>
    <row r="728" spans="1:20" x14ac:dyDescent="0.2">
      <c r="A728" s="47" t="s">
        <v>240</v>
      </c>
      <c r="B728" s="47"/>
      <c r="C728" s="8" t="s">
        <v>55</v>
      </c>
      <c r="D728" s="100">
        <v>10</v>
      </c>
      <c r="E728" s="9"/>
      <c r="F728" s="9">
        <f t="shared" ref="F728:F734" si="101">SUM(D728:E728)</f>
        <v>10</v>
      </c>
      <c r="G728" s="9"/>
      <c r="H728" s="9">
        <v>10</v>
      </c>
      <c r="I728" s="103" t="s">
        <v>347</v>
      </c>
      <c r="J728" s="104"/>
      <c r="L728" s="47" t="s">
        <v>240</v>
      </c>
      <c r="M728" s="47"/>
      <c r="N728" s="8" t="s">
        <v>55</v>
      </c>
      <c r="O728" s="100">
        <v>10</v>
      </c>
      <c r="P728" s="9"/>
      <c r="Q728" s="9">
        <f t="shared" si="98"/>
        <v>6.7</v>
      </c>
      <c r="R728" s="9">
        <f t="shared" si="99"/>
        <v>3.3000000000000003</v>
      </c>
      <c r="S728" s="9">
        <f t="shared" si="97"/>
        <v>10</v>
      </c>
      <c r="T728" s="103" t="s">
        <v>347</v>
      </c>
    </row>
    <row r="729" spans="1:20" x14ac:dyDescent="0.2">
      <c r="A729" s="47" t="s">
        <v>240</v>
      </c>
      <c r="B729" s="47"/>
      <c r="C729" s="8" t="s">
        <v>113</v>
      </c>
      <c r="D729" s="100">
        <v>10</v>
      </c>
      <c r="E729" s="9"/>
      <c r="F729" s="9">
        <f t="shared" si="101"/>
        <v>10</v>
      </c>
      <c r="G729" s="9">
        <v>7</v>
      </c>
      <c r="H729" s="9">
        <v>10</v>
      </c>
      <c r="I729" s="103" t="s">
        <v>347</v>
      </c>
      <c r="J729" s="104"/>
      <c r="L729" s="47" t="s">
        <v>240</v>
      </c>
      <c r="M729" s="47"/>
      <c r="N729" s="8" t="s">
        <v>113</v>
      </c>
      <c r="O729" s="100">
        <v>10</v>
      </c>
      <c r="P729" s="9"/>
      <c r="Q729" s="9">
        <f t="shared" si="98"/>
        <v>6.7</v>
      </c>
      <c r="R729" s="9">
        <f t="shared" si="99"/>
        <v>3.3000000000000003</v>
      </c>
      <c r="S729" s="9">
        <f t="shared" si="97"/>
        <v>10</v>
      </c>
      <c r="T729" s="103" t="s">
        <v>347</v>
      </c>
    </row>
    <row r="730" spans="1:20" x14ac:dyDescent="0.2">
      <c r="A730" s="47" t="s">
        <v>240</v>
      </c>
      <c r="B730" s="47"/>
      <c r="C730" s="8" t="s">
        <v>135</v>
      </c>
      <c r="D730" s="100">
        <v>50</v>
      </c>
      <c r="E730" s="9"/>
      <c r="F730" s="9">
        <f t="shared" si="101"/>
        <v>50</v>
      </c>
      <c r="G730" s="9"/>
      <c r="H730" s="9">
        <v>50</v>
      </c>
      <c r="I730" s="103" t="s">
        <v>347</v>
      </c>
      <c r="J730" s="104"/>
      <c r="L730" s="47" t="s">
        <v>240</v>
      </c>
      <c r="M730" s="47"/>
      <c r="N730" s="8" t="s">
        <v>135</v>
      </c>
      <c r="O730" s="100">
        <v>50</v>
      </c>
      <c r="P730" s="9"/>
      <c r="Q730" s="9">
        <f t="shared" si="98"/>
        <v>33.5</v>
      </c>
      <c r="R730" s="9">
        <v>16</v>
      </c>
      <c r="S730" s="9">
        <f t="shared" si="97"/>
        <v>49.5</v>
      </c>
      <c r="T730" s="103" t="s">
        <v>347</v>
      </c>
    </row>
    <row r="731" spans="1:20" x14ac:dyDescent="0.2">
      <c r="A731" s="47" t="s">
        <v>240</v>
      </c>
      <c r="B731" s="47"/>
      <c r="C731" s="8" t="s">
        <v>117</v>
      </c>
      <c r="D731" s="102">
        <v>20</v>
      </c>
      <c r="E731" s="9"/>
      <c r="F731" s="9">
        <f t="shared" si="101"/>
        <v>20</v>
      </c>
      <c r="G731" s="9"/>
      <c r="H731" s="9">
        <v>20</v>
      </c>
      <c r="I731" s="103" t="s">
        <v>347</v>
      </c>
      <c r="J731" s="104"/>
      <c r="L731" s="47" t="s">
        <v>240</v>
      </c>
      <c r="M731" s="47"/>
      <c r="N731" s="8" t="s">
        <v>117</v>
      </c>
      <c r="O731" s="102">
        <v>20</v>
      </c>
      <c r="P731" s="9"/>
      <c r="Q731" s="9">
        <f t="shared" si="98"/>
        <v>13.4</v>
      </c>
      <c r="R731" s="9">
        <f t="shared" si="99"/>
        <v>6.6000000000000005</v>
      </c>
      <c r="S731" s="9">
        <f t="shared" si="97"/>
        <v>20</v>
      </c>
      <c r="T731" s="103" t="s">
        <v>347</v>
      </c>
    </row>
    <row r="732" spans="1:20" x14ac:dyDescent="0.2">
      <c r="A732" s="47" t="s">
        <v>240</v>
      </c>
      <c r="B732" s="47"/>
      <c r="C732" s="8" t="s">
        <v>136</v>
      </c>
      <c r="D732" s="100">
        <v>20</v>
      </c>
      <c r="E732" s="9"/>
      <c r="F732" s="9">
        <f t="shared" si="101"/>
        <v>20</v>
      </c>
      <c r="G732" s="9">
        <v>4</v>
      </c>
      <c r="H732" s="9">
        <v>20</v>
      </c>
      <c r="I732" s="103" t="s">
        <v>347</v>
      </c>
      <c r="J732" s="104"/>
      <c r="L732" s="47" t="s">
        <v>240</v>
      </c>
      <c r="M732" s="47"/>
      <c r="N732" s="8" t="s">
        <v>136</v>
      </c>
      <c r="O732" s="100">
        <v>20</v>
      </c>
      <c r="P732" s="9"/>
      <c r="Q732" s="9">
        <f t="shared" si="98"/>
        <v>13.4</v>
      </c>
      <c r="R732" s="9">
        <f t="shared" si="99"/>
        <v>6.6000000000000005</v>
      </c>
      <c r="S732" s="9">
        <f t="shared" si="97"/>
        <v>20</v>
      </c>
      <c r="T732" s="103" t="s">
        <v>347</v>
      </c>
    </row>
    <row r="733" spans="1:20" x14ac:dyDescent="0.2">
      <c r="A733" s="47" t="s">
        <v>236</v>
      </c>
      <c r="B733" s="47" t="s">
        <v>236</v>
      </c>
      <c r="C733" s="8" t="s">
        <v>62</v>
      </c>
      <c r="D733" s="100">
        <v>120</v>
      </c>
      <c r="E733" s="9"/>
      <c r="F733" s="9">
        <f t="shared" si="101"/>
        <v>120</v>
      </c>
      <c r="G733" s="9">
        <v>34</v>
      </c>
      <c r="H733" s="9">
        <v>100</v>
      </c>
      <c r="I733" s="103" t="s">
        <v>347</v>
      </c>
      <c r="J733" s="104"/>
      <c r="L733" s="47" t="s">
        <v>236</v>
      </c>
      <c r="M733" s="47" t="s">
        <v>236</v>
      </c>
      <c r="N733" s="8" t="s">
        <v>62</v>
      </c>
      <c r="O733" s="100">
        <v>120</v>
      </c>
      <c r="P733" s="9"/>
      <c r="Q733" s="9">
        <f t="shared" si="98"/>
        <v>80.400000000000006</v>
      </c>
      <c r="R733" s="9">
        <f t="shared" si="99"/>
        <v>39.6</v>
      </c>
      <c r="S733" s="9">
        <f t="shared" si="97"/>
        <v>120</v>
      </c>
      <c r="T733" s="103" t="s">
        <v>347</v>
      </c>
    </row>
    <row r="734" spans="1:20" x14ac:dyDescent="0.2">
      <c r="A734" s="47" t="s">
        <v>350</v>
      </c>
      <c r="B734" s="47" t="s">
        <v>350</v>
      </c>
      <c r="C734" s="8" t="s">
        <v>56</v>
      </c>
      <c r="D734" s="102">
        <v>264</v>
      </c>
      <c r="E734" s="9"/>
      <c r="F734" s="9">
        <f t="shared" si="101"/>
        <v>264</v>
      </c>
      <c r="G734" s="9">
        <v>91</v>
      </c>
      <c r="H734" s="9">
        <v>282</v>
      </c>
      <c r="I734" s="103" t="s">
        <v>347</v>
      </c>
      <c r="J734" s="103" t="e">
        <f>SUM(#REF!,#REF!)</f>
        <v>#REF!</v>
      </c>
      <c r="K734" s="12"/>
      <c r="L734" s="47" t="s">
        <v>350</v>
      </c>
      <c r="M734" s="47" t="s">
        <v>350</v>
      </c>
      <c r="N734" s="8" t="s">
        <v>56</v>
      </c>
      <c r="O734" s="102">
        <v>264</v>
      </c>
      <c r="P734" s="9"/>
      <c r="Q734" s="9">
        <f t="shared" si="98"/>
        <v>176.88000000000002</v>
      </c>
      <c r="R734" s="9">
        <f t="shared" si="99"/>
        <v>87.12</v>
      </c>
      <c r="S734" s="9">
        <f t="shared" si="97"/>
        <v>264</v>
      </c>
      <c r="T734" s="103" t="s">
        <v>347</v>
      </c>
    </row>
    <row r="735" spans="1:20" s="3" customFormat="1" x14ac:dyDescent="0.2">
      <c r="A735" s="48"/>
      <c r="B735" s="48"/>
      <c r="C735" s="13" t="s">
        <v>54</v>
      </c>
      <c r="D735" s="14">
        <f>SUM(D699:D734)</f>
        <v>10562</v>
      </c>
      <c r="E735" s="14">
        <f>SUM(E699:E734)</f>
        <v>150</v>
      </c>
      <c r="F735" s="14">
        <f>SUM(F699:F734)</f>
        <v>10712</v>
      </c>
      <c r="G735" s="14">
        <f>SUM(G699:G734)</f>
        <v>9602</v>
      </c>
      <c r="H735" s="14">
        <f>SUM(H699:H734)</f>
        <v>10185</v>
      </c>
      <c r="I735" s="6"/>
      <c r="L735" s="48"/>
      <c r="M735" s="48"/>
      <c r="N735" s="13" t="s">
        <v>54</v>
      </c>
      <c r="O735" s="14">
        <f>SUM(O699:O734)</f>
        <v>10562</v>
      </c>
      <c r="P735" s="14">
        <f>SUM(P699:P734)</f>
        <v>0</v>
      </c>
      <c r="Q735" s="14">
        <f>SUM(Q699:Q734)</f>
        <v>7117.949999999998</v>
      </c>
      <c r="R735" s="14">
        <v>3444</v>
      </c>
      <c r="S735" s="9">
        <f t="shared" si="97"/>
        <v>10561.949999999997</v>
      </c>
      <c r="T735" s="6"/>
    </row>
    <row r="736" spans="1:20" s="3" customFormat="1" x14ac:dyDescent="0.2">
      <c r="A736" s="45"/>
      <c r="B736" s="45"/>
      <c r="D736" s="6"/>
      <c r="E736" s="6"/>
      <c r="F736" s="6"/>
      <c r="G736" s="6"/>
      <c r="H736" s="6"/>
      <c r="I736" s="6"/>
      <c r="L736" s="45"/>
      <c r="M736" s="45"/>
      <c r="O736" s="6"/>
      <c r="P736" s="6"/>
      <c r="Q736" s="6"/>
      <c r="R736" s="12"/>
      <c r="T736" s="6"/>
    </row>
    <row r="737" spans="1:20" s="3" customFormat="1" x14ac:dyDescent="0.2">
      <c r="A737" s="45"/>
      <c r="B737" s="45"/>
      <c r="D737" s="6"/>
      <c r="E737" s="6"/>
      <c r="F737" s="6"/>
      <c r="G737" s="6"/>
      <c r="H737" s="6"/>
      <c r="I737" s="6"/>
      <c r="L737" s="45"/>
      <c r="M737" s="45"/>
      <c r="O737" s="6"/>
      <c r="P737" s="6"/>
      <c r="Q737" s="6"/>
      <c r="R737" s="12"/>
      <c r="T737" s="6"/>
    </row>
    <row r="738" spans="1:20" s="1" customFormat="1" x14ac:dyDescent="0.2">
      <c r="A738" s="44" t="s">
        <v>258</v>
      </c>
      <c r="B738" s="44"/>
      <c r="C738" s="1" t="s">
        <v>320</v>
      </c>
      <c r="D738" s="5"/>
      <c r="E738" s="5"/>
      <c r="F738" s="5"/>
      <c r="G738" s="5"/>
      <c r="H738" s="5"/>
      <c r="I738" s="5"/>
      <c r="J738" s="21"/>
      <c r="K738" s="21"/>
      <c r="L738" s="44" t="s">
        <v>258</v>
      </c>
      <c r="M738" s="44"/>
      <c r="N738" s="1" t="s">
        <v>320</v>
      </c>
      <c r="O738" s="5"/>
      <c r="P738" s="12"/>
      <c r="Q738" s="12"/>
      <c r="R738" s="12"/>
      <c r="S738" s="34"/>
      <c r="T738" s="5"/>
    </row>
    <row r="739" spans="1:20" s="18" customFormat="1" x14ac:dyDescent="0.2">
      <c r="A739" s="55" t="s">
        <v>51</v>
      </c>
      <c r="B739" s="55"/>
      <c r="D739" s="19"/>
      <c r="E739" s="19"/>
      <c r="F739" s="19"/>
      <c r="G739" s="19"/>
      <c r="H739" s="19"/>
      <c r="I739" s="19"/>
      <c r="J739" s="21"/>
      <c r="K739" s="21"/>
      <c r="L739" s="55" t="s">
        <v>51</v>
      </c>
      <c r="M739" s="55"/>
      <c r="O739" s="19"/>
      <c r="P739" s="12"/>
      <c r="Q739" s="12"/>
      <c r="R739" s="12"/>
      <c r="S739" s="106"/>
      <c r="T739" s="19"/>
    </row>
    <row r="740" spans="1:20" x14ac:dyDescent="0.2">
      <c r="A740" s="47" t="s">
        <v>427</v>
      </c>
      <c r="B740" s="47" t="s">
        <v>357</v>
      </c>
      <c r="C740" s="8" t="s">
        <v>158</v>
      </c>
      <c r="D740" s="9">
        <v>8063</v>
      </c>
      <c r="E740" s="9"/>
      <c r="F740" s="9">
        <f>SUM(D740:E740)</f>
        <v>8063</v>
      </c>
      <c r="G740" s="9">
        <v>8046</v>
      </c>
      <c r="H740" s="9">
        <v>9238</v>
      </c>
      <c r="I740" s="12" t="s">
        <v>347</v>
      </c>
      <c r="J740" s="21"/>
      <c r="K740" s="21"/>
      <c r="L740" s="47" t="s">
        <v>427</v>
      </c>
      <c r="M740" s="47" t="s">
        <v>357</v>
      </c>
      <c r="N740" s="8" t="s">
        <v>158</v>
      </c>
      <c r="O740" s="9">
        <v>8063</v>
      </c>
      <c r="P740" s="9"/>
      <c r="Q740" s="9">
        <v>5402</v>
      </c>
      <c r="R740" s="9">
        <v>2661</v>
      </c>
      <c r="S740" s="67">
        <f>SUM(Q740:R740)</f>
        <v>8063</v>
      </c>
      <c r="T740" s="12" t="s">
        <v>347</v>
      </c>
    </row>
    <row r="741" spans="1:20" s="3" customFormat="1" x14ac:dyDescent="0.2">
      <c r="A741" s="48"/>
      <c r="B741" s="48"/>
      <c r="C741" s="13" t="s">
        <v>52</v>
      </c>
      <c r="D741" s="14">
        <f>SUM(D740:D740)</f>
        <v>8063</v>
      </c>
      <c r="E741" s="14">
        <f>SUM(E740:E740)</f>
        <v>0</v>
      </c>
      <c r="F741" s="14">
        <f>SUM(F740:F740)</f>
        <v>8063</v>
      </c>
      <c r="G741" s="14">
        <f>SUM(G740:G740)</f>
        <v>8046</v>
      </c>
      <c r="H741" s="14">
        <f>SUM(H740:H740)</f>
        <v>9238</v>
      </c>
      <c r="I741" s="6"/>
      <c r="J741" s="4"/>
      <c r="K741" s="4"/>
      <c r="L741" s="48"/>
      <c r="M741" s="48"/>
      <c r="N741" s="13" t="s">
        <v>52</v>
      </c>
      <c r="O741" s="14">
        <f>SUM(O740:O740)</f>
        <v>8063</v>
      </c>
      <c r="P741" s="14">
        <f>SUM(P740:P740)</f>
        <v>0</v>
      </c>
      <c r="Q741" s="14">
        <f>SUM(Q740:Q740)</f>
        <v>5402</v>
      </c>
      <c r="R741" s="14">
        <f>SUM(R740:R740)</f>
        <v>2661</v>
      </c>
      <c r="S741" s="14">
        <f>SUM(S740:S740)</f>
        <v>8063</v>
      </c>
    </row>
    <row r="742" spans="1:20" s="3" customFormat="1" x14ac:dyDescent="0.2">
      <c r="A742" s="45"/>
      <c r="B742" s="45"/>
      <c r="D742" s="6"/>
      <c r="E742" s="6"/>
      <c r="F742" s="6"/>
      <c r="G742" s="6"/>
      <c r="H742" s="6"/>
      <c r="I742" s="6"/>
      <c r="J742" s="4"/>
      <c r="K742" s="4"/>
      <c r="L742" s="45"/>
      <c r="M742" s="45"/>
      <c r="O742" s="6"/>
      <c r="P742" s="6"/>
      <c r="Q742" s="6"/>
      <c r="R742" s="6"/>
      <c r="S742" s="6"/>
    </row>
    <row r="743" spans="1:20" s="1" customFormat="1" ht="12.6" customHeight="1" x14ac:dyDescent="0.2">
      <c r="A743" s="44" t="s">
        <v>428</v>
      </c>
      <c r="B743" s="44"/>
      <c r="D743" s="5"/>
      <c r="E743" s="5"/>
      <c r="F743" s="5"/>
      <c r="G743" s="5"/>
      <c r="H743" s="5"/>
      <c r="I743" s="5"/>
      <c r="J743" s="3"/>
      <c r="L743" s="2"/>
      <c r="N743" s="10"/>
      <c r="O743" s="26"/>
      <c r="P743" s="10"/>
      <c r="Q743" s="10"/>
      <c r="R743" s="10"/>
      <c r="S743" s="10"/>
    </row>
    <row r="744" spans="1:20" s="1" customFormat="1" ht="12.6" customHeight="1" x14ac:dyDescent="0.2">
      <c r="A744" s="44" t="s">
        <v>248</v>
      </c>
      <c r="B744" s="44"/>
      <c r="D744" s="5"/>
      <c r="E744" s="5"/>
      <c r="F744" s="5"/>
      <c r="G744" s="5"/>
      <c r="H744" s="5"/>
      <c r="I744" s="5"/>
      <c r="J744" s="3"/>
      <c r="L744" s="2"/>
      <c r="N744" s="10"/>
      <c r="O744" s="26"/>
      <c r="P744" s="10"/>
      <c r="Q744" s="10"/>
      <c r="R744" s="10"/>
      <c r="S744" s="10"/>
    </row>
    <row r="745" spans="1:20" s="3" customFormat="1" ht="12.6" customHeight="1" x14ac:dyDescent="0.2">
      <c r="A745" s="45" t="s">
        <v>53</v>
      </c>
      <c r="B745" s="45"/>
      <c r="D745" s="6"/>
      <c r="E745" s="6"/>
      <c r="F745" s="6"/>
      <c r="G745" s="6"/>
      <c r="H745" s="6"/>
      <c r="I745" s="6"/>
      <c r="L745" s="2"/>
      <c r="O745" s="26"/>
    </row>
    <row r="746" spans="1:20" ht="12.6" customHeight="1" x14ac:dyDescent="0.2">
      <c r="A746" s="47" t="s">
        <v>410</v>
      </c>
      <c r="B746" s="47" t="s">
        <v>358</v>
      </c>
      <c r="C746" s="8" t="s">
        <v>142</v>
      </c>
      <c r="D746" s="9">
        <v>0</v>
      </c>
      <c r="E746" s="9"/>
      <c r="F746" s="9">
        <f>SUM(D746:E746)</f>
        <v>0</v>
      </c>
      <c r="G746" s="9"/>
      <c r="H746" s="9">
        <v>0</v>
      </c>
      <c r="I746" s="12" t="s">
        <v>347</v>
      </c>
      <c r="O746" s="26"/>
    </row>
    <row r="747" spans="1:20" ht="12.6" customHeight="1" x14ac:dyDescent="0.2">
      <c r="A747" s="47" t="s">
        <v>410</v>
      </c>
      <c r="B747" s="47"/>
      <c r="C747" s="8" t="s">
        <v>450</v>
      </c>
      <c r="D747" s="9">
        <v>0</v>
      </c>
      <c r="E747" s="9"/>
      <c r="F747" s="9">
        <f t="shared" ref="F747:F748" si="102">SUM(D747:E747)</f>
        <v>0</v>
      </c>
      <c r="G747" s="9"/>
      <c r="H747" s="9">
        <v>0</v>
      </c>
      <c r="I747" s="12" t="s">
        <v>347</v>
      </c>
      <c r="O747" s="26"/>
    </row>
    <row r="748" spans="1:20" ht="12.6" customHeight="1" x14ac:dyDescent="0.2">
      <c r="A748" s="47" t="s">
        <v>411</v>
      </c>
      <c r="B748" s="47"/>
      <c r="C748" s="8" t="s">
        <v>173</v>
      </c>
      <c r="D748" s="9">
        <v>100</v>
      </c>
      <c r="E748" s="9"/>
      <c r="F748" s="9">
        <f t="shared" si="102"/>
        <v>100</v>
      </c>
      <c r="G748" s="9">
        <v>36</v>
      </c>
      <c r="H748" s="9">
        <v>50</v>
      </c>
      <c r="I748" s="12" t="s">
        <v>347</v>
      </c>
      <c r="O748" s="26"/>
    </row>
    <row r="749" spans="1:20" s="3" customFormat="1" ht="12.6" customHeight="1" x14ac:dyDescent="0.2">
      <c r="A749" s="48"/>
      <c r="B749" s="48"/>
      <c r="C749" s="13" t="s">
        <v>54</v>
      </c>
      <c r="D749" s="14">
        <f t="shared" ref="D749" si="103">SUM(D746:D748)</f>
        <v>100</v>
      </c>
      <c r="E749" s="14">
        <f t="shared" ref="E749:F749" si="104">SUM(E746:E748)</f>
        <v>0</v>
      </c>
      <c r="F749" s="14">
        <f t="shared" si="104"/>
        <v>100</v>
      </c>
      <c r="G749" s="14">
        <f t="shared" ref="G749:H749" si="105">SUM(G746:G748)</f>
        <v>36</v>
      </c>
      <c r="H749" s="14">
        <f t="shared" si="105"/>
        <v>50</v>
      </c>
      <c r="I749" s="6"/>
      <c r="O749" s="26"/>
    </row>
    <row r="750" spans="1:20" s="3" customFormat="1" ht="12.6" customHeight="1" x14ac:dyDescent="0.2">
      <c r="A750" s="45"/>
      <c r="B750" s="45"/>
      <c r="D750" s="6"/>
      <c r="E750" s="6"/>
      <c r="F750" s="6"/>
      <c r="G750" s="6"/>
      <c r="H750" s="6"/>
      <c r="I750" s="6"/>
      <c r="O750" s="26"/>
    </row>
    <row r="751" spans="1:20" s="1" customFormat="1" ht="12.6" customHeight="1" x14ac:dyDescent="0.2">
      <c r="A751" s="44" t="s">
        <v>428</v>
      </c>
      <c r="B751" s="44"/>
      <c r="D751" s="5"/>
      <c r="E751" s="5"/>
      <c r="F751" s="5"/>
      <c r="G751" s="5"/>
      <c r="H751" s="5"/>
      <c r="I751" s="5"/>
      <c r="J751" s="3"/>
      <c r="L751" s="2"/>
      <c r="N751" s="10"/>
      <c r="O751" s="26"/>
      <c r="P751" s="10"/>
      <c r="Q751" s="10"/>
      <c r="R751" s="10"/>
      <c r="S751" s="10"/>
    </row>
    <row r="752" spans="1:20" s="1" customFormat="1" ht="12.6" customHeight="1" x14ac:dyDescent="0.2">
      <c r="A752" s="44" t="s">
        <v>248</v>
      </c>
      <c r="B752" s="44"/>
      <c r="D752" s="5"/>
      <c r="E752" s="5"/>
      <c r="F752" s="5"/>
      <c r="G752" s="5"/>
      <c r="H752" s="5"/>
      <c r="I752" s="5"/>
      <c r="J752" s="3"/>
      <c r="L752" s="2"/>
      <c r="N752" s="10"/>
      <c r="O752" s="26"/>
      <c r="P752" s="10"/>
      <c r="Q752" s="10"/>
      <c r="R752" s="10"/>
      <c r="S752" s="10"/>
    </row>
    <row r="753" spans="1:15" s="3" customFormat="1" ht="12.6" customHeight="1" x14ac:dyDescent="0.2">
      <c r="A753" s="55" t="s">
        <v>51</v>
      </c>
      <c r="B753" s="55"/>
      <c r="C753" s="18"/>
      <c r="D753" s="19"/>
      <c r="E753" s="19"/>
      <c r="F753" s="19"/>
      <c r="G753" s="19"/>
      <c r="H753" s="19"/>
      <c r="I753" s="19"/>
      <c r="O753" s="26"/>
    </row>
    <row r="754" spans="1:15" s="3" customFormat="1" ht="12.6" customHeight="1" x14ac:dyDescent="0.2">
      <c r="A754" s="47" t="s">
        <v>409</v>
      </c>
      <c r="B754" s="47" t="s">
        <v>357</v>
      </c>
      <c r="C754" s="8" t="s">
        <v>228</v>
      </c>
      <c r="D754" s="9">
        <v>1061</v>
      </c>
      <c r="E754" s="9">
        <v>0</v>
      </c>
      <c r="F754" s="9">
        <f>SUM(D754:E754)</f>
        <v>1061</v>
      </c>
      <c r="G754" s="9">
        <v>1061</v>
      </c>
      <c r="H754" s="9">
        <v>0</v>
      </c>
      <c r="I754" s="12" t="s">
        <v>347</v>
      </c>
      <c r="O754" s="26"/>
    </row>
    <row r="755" spans="1:15" s="3" customFormat="1" ht="12.6" customHeight="1" x14ac:dyDescent="0.2">
      <c r="A755" s="48"/>
      <c r="B755" s="48"/>
      <c r="C755" s="13" t="s">
        <v>52</v>
      </c>
      <c r="D755" s="14">
        <f t="shared" ref="D755" si="106">SUM(D754:D754)</f>
        <v>1061</v>
      </c>
      <c r="E755" s="14">
        <f t="shared" ref="E755:F755" si="107">SUM(E754:E754)</f>
        <v>0</v>
      </c>
      <c r="F755" s="14">
        <f t="shared" si="107"/>
        <v>1061</v>
      </c>
      <c r="G755" s="14">
        <f t="shared" ref="G755:H755" si="108">SUM(G754:G754)</f>
        <v>1061</v>
      </c>
      <c r="H755" s="14">
        <f t="shared" si="108"/>
        <v>0</v>
      </c>
      <c r="I755" s="6"/>
      <c r="O755" s="26"/>
    </row>
    <row r="756" spans="1:15" s="3" customFormat="1" ht="12.6" customHeight="1" x14ac:dyDescent="0.2">
      <c r="A756" s="45"/>
      <c r="B756" s="45"/>
      <c r="D756" s="6"/>
      <c r="E756" s="6"/>
      <c r="F756" s="6"/>
      <c r="G756" s="6"/>
      <c r="H756" s="6"/>
      <c r="I756" s="6"/>
      <c r="O756" s="26"/>
    </row>
    <row r="757" spans="1:15" s="1" customFormat="1" x14ac:dyDescent="0.2">
      <c r="A757" s="44" t="s">
        <v>259</v>
      </c>
      <c r="B757" s="44"/>
      <c r="D757" s="5"/>
      <c r="E757" s="5"/>
      <c r="F757" s="5"/>
      <c r="G757" s="5"/>
      <c r="H757" s="5"/>
      <c r="I757" s="5"/>
      <c r="J757" s="3"/>
      <c r="L757" s="2"/>
      <c r="O757" s="26"/>
    </row>
    <row r="758" spans="1:15" s="1" customFormat="1" x14ac:dyDescent="0.2">
      <c r="A758" s="44" t="s">
        <v>248</v>
      </c>
      <c r="B758" s="44"/>
      <c r="D758" s="5"/>
      <c r="E758" s="5"/>
      <c r="F758" s="5"/>
      <c r="G758" s="5"/>
      <c r="H758" s="5"/>
      <c r="I758" s="5"/>
      <c r="J758" s="3"/>
      <c r="L758" s="2"/>
      <c r="O758" s="26"/>
    </row>
    <row r="759" spans="1:15" s="3" customFormat="1" x14ac:dyDescent="0.2">
      <c r="A759" s="45" t="s">
        <v>53</v>
      </c>
      <c r="B759" s="45"/>
      <c r="D759" s="6"/>
      <c r="E759" s="6"/>
      <c r="F759" s="6"/>
      <c r="G759" s="6"/>
      <c r="H759" s="6"/>
      <c r="I759" s="6"/>
      <c r="L759" s="2"/>
      <c r="O759" s="26"/>
    </row>
    <row r="760" spans="1:15" x14ac:dyDescent="0.2">
      <c r="A760" s="47" t="s">
        <v>429</v>
      </c>
      <c r="B760" s="47" t="s">
        <v>377</v>
      </c>
      <c r="C760" s="8" t="s">
        <v>316</v>
      </c>
      <c r="D760" s="9">
        <v>650</v>
      </c>
      <c r="E760" s="9"/>
      <c r="F760" s="9">
        <f>SUM(D760:E760)</f>
        <v>650</v>
      </c>
      <c r="G760" s="9">
        <v>486</v>
      </c>
      <c r="H760" s="9">
        <v>650</v>
      </c>
      <c r="I760" s="12" t="s">
        <v>347</v>
      </c>
      <c r="J760" s="21"/>
      <c r="O760" s="26"/>
    </row>
    <row r="761" spans="1:15" x14ac:dyDescent="0.2">
      <c r="A761" s="47" t="s">
        <v>430</v>
      </c>
      <c r="B761" s="47"/>
      <c r="C761" s="8" t="s">
        <v>304</v>
      </c>
      <c r="D761" s="9">
        <v>600</v>
      </c>
      <c r="E761" s="9"/>
      <c r="F761" s="9">
        <f t="shared" ref="F761:F773" si="109">SUM(D761:E761)</f>
        <v>600</v>
      </c>
      <c r="G761" s="9">
        <v>710</v>
      </c>
      <c r="H761" s="9">
        <v>800</v>
      </c>
      <c r="I761" s="12" t="s">
        <v>347</v>
      </c>
      <c r="O761" s="26"/>
    </row>
    <row r="762" spans="1:15" x14ac:dyDescent="0.2">
      <c r="A762" s="47" t="s">
        <v>429</v>
      </c>
      <c r="B762" s="47"/>
      <c r="C762" s="8" t="s">
        <v>317</v>
      </c>
      <c r="D762" s="9">
        <v>210</v>
      </c>
      <c r="E762" s="9"/>
      <c r="F762" s="9">
        <f t="shared" si="109"/>
        <v>210</v>
      </c>
      <c r="G762" s="9">
        <v>325</v>
      </c>
      <c r="H762" s="9">
        <v>425</v>
      </c>
      <c r="I762" s="12" t="s">
        <v>347</v>
      </c>
      <c r="O762" s="26"/>
    </row>
    <row r="763" spans="1:15" x14ac:dyDescent="0.2">
      <c r="A763" s="47" t="s">
        <v>429</v>
      </c>
      <c r="B763" s="47"/>
      <c r="C763" s="8" t="s">
        <v>319</v>
      </c>
      <c r="D763" s="9">
        <v>350</v>
      </c>
      <c r="E763" s="9"/>
      <c r="F763" s="9">
        <f t="shared" si="109"/>
        <v>350</v>
      </c>
      <c r="G763" s="9">
        <v>207</v>
      </c>
      <c r="H763" s="9">
        <v>350</v>
      </c>
      <c r="I763" s="12" t="s">
        <v>347</v>
      </c>
      <c r="O763" s="26"/>
    </row>
    <row r="764" spans="1:15" x14ac:dyDescent="0.2">
      <c r="A764" s="47" t="s">
        <v>431</v>
      </c>
      <c r="B764" s="47"/>
      <c r="C764" s="8" t="s">
        <v>76</v>
      </c>
      <c r="D764" s="9">
        <v>300</v>
      </c>
      <c r="E764" s="9"/>
      <c r="F764" s="9">
        <f t="shared" si="109"/>
        <v>300</v>
      </c>
      <c r="G764" s="9"/>
      <c r="H764" s="9">
        <v>300</v>
      </c>
      <c r="I764" s="12" t="s">
        <v>347</v>
      </c>
      <c r="O764" s="26"/>
    </row>
    <row r="765" spans="1:15" x14ac:dyDescent="0.2">
      <c r="A765" s="46" t="s">
        <v>432</v>
      </c>
      <c r="B765" s="47"/>
      <c r="C765" s="8" t="s">
        <v>520</v>
      </c>
      <c r="D765" s="9">
        <v>1300</v>
      </c>
      <c r="E765" s="9"/>
      <c r="F765" s="9">
        <f t="shared" si="109"/>
        <v>1300</v>
      </c>
      <c r="G765" s="9">
        <v>1680</v>
      </c>
      <c r="H765" s="9">
        <v>1760</v>
      </c>
      <c r="I765" s="17" t="s">
        <v>346</v>
      </c>
      <c r="O765" s="26"/>
    </row>
    <row r="766" spans="1:15" s="2" customFormat="1" x14ac:dyDescent="0.2">
      <c r="A766" s="46" t="s">
        <v>432</v>
      </c>
      <c r="B766" s="46"/>
      <c r="C766" s="15" t="s">
        <v>146</v>
      </c>
      <c r="D766" s="16">
        <v>200</v>
      </c>
      <c r="E766" s="16"/>
      <c r="F766" s="9">
        <f t="shared" si="109"/>
        <v>200</v>
      </c>
      <c r="G766" s="16">
        <v>200</v>
      </c>
      <c r="H766" s="16">
        <v>200</v>
      </c>
      <c r="I766" s="17" t="s">
        <v>346</v>
      </c>
      <c r="J766" s="10"/>
      <c r="O766" s="26"/>
    </row>
    <row r="767" spans="1:15" x14ac:dyDescent="0.2">
      <c r="A767" s="46" t="s">
        <v>432</v>
      </c>
      <c r="B767" s="46"/>
      <c r="C767" s="8" t="s">
        <v>318</v>
      </c>
      <c r="D767" s="9">
        <v>600</v>
      </c>
      <c r="E767" s="9"/>
      <c r="F767" s="9">
        <f t="shared" si="109"/>
        <v>600</v>
      </c>
      <c r="G767" s="9">
        <v>650</v>
      </c>
      <c r="H767" s="9">
        <v>700</v>
      </c>
      <c r="I767" s="17" t="s">
        <v>346</v>
      </c>
      <c r="O767" s="26"/>
    </row>
    <row r="768" spans="1:15" x14ac:dyDescent="0.2">
      <c r="A768" s="46" t="s">
        <v>432</v>
      </c>
      <c r="B768" s="46"/>
      <c r="C768" s="8" t="s">
        <v>143</v>
      </c>
      <c r="D768" s="9">
        <v>200</v>
      </c>
      <c r="E768" s="9"/>
      <c r="F768" s="9">
        <f t="shared" si="109"/>
        <v>200</v>
      </c>
      <c r="G768" s="9">
        <v>20</v>
      </c>
      <c r="H768" s="9">
        <v>200</v>
      </c>
      <c r="I768" s="17" t="s">
        <v>346</v>
      </c>
      <c r="O768" s="26"/>
    </row>
    <row r="769" spans="1:15" x14ac:dyDescent="0.2">
      <c r="A769" s="46" t="s">
        <v>432</v>
      </c>
      <c r="B769" s="46"/>
      <c r="C769" s="8" t="s">
        <v>7</v>
      </c>
      <c r="D769" s="9">
        <v>100</v>
      </c>
      <c r="E769" s="9"/>
      <c r="F769" s="9">
        <f t="shared" si="109"/>
        <v>100</v>
      </c>
      <c r="G769" s="9"/>
      <c r="H769" s="9">
        <v>0</v>
      </c>
      <c r="I769" s="17" t="s">
        <v>346</v>
      </c>
      <c r="O769" s="26"/>
    </row>
    <row r="770" spans="1:15" x14ac:dyDescent="0.2">
      <c r="A770" s="46" t="s">
        <v>432</v>
      </c>
      <c r="B770" s="46"/>
      <c r="C770" s="8" t="s">
        <v>447</v>
      </c>
      <c r="D770" s="9">
        <v>700</v>
      </c>
      <c r="E770" s="9"/>
      <c r="F770" s="9">
        <f t="shared" si="109"/>
        <v>700</v>
      </c>
      <c r="G770" s="9">
        <v>930</v>
      </c>
      <c r="H770" s="9">
        <v>975</v>
      </c>
      <c r="I770" s="17" t="s">
        <v>346</v>
      </c>
      <c r="O770" s="26"/>
    </row>
    <row r="771" spans="1:15" x14ac:dyDescent="0.2">
      <c r="A771" s="46" t="s">
        <v>432</v>
      </c>
      <c r="B771" s="46"/>
      <c r="C771" s="8" t="s">
        <v>144</v>
      </c>
      <c r="D771" s="9">
        <v>200</v>
      </c>
      <c r="E771" s="9"/>
      <c r="F771" s="9">
        <f t="shared" si="109"/>
        <v>200</v>
      </c>
      <c r="G771" s="9"/>
      <c r="H771" s="9">
        <v>200</v>
      </c>
      <c r="I771" s="17" t="s">
        <v>346</v>
      </c>
      <c r="J771" s="10" t="s">
        <v>145</v>
      </c>
      <c r="O771" s="26"/>
    </row>
    <row r="772" spans="1:15" x14ac:dyDescent="0.2">
      <c r="A772" s="46" t="s">
        <v>359</v>
      </c>
      <c r="B772" s="46" t="s">
        <v>359</v>
      </c>
      <c r="C772" s="8" t="s">
        <v>472</v>
      </c>
      <c r="D772" s="9">
        <v>0</v>
      </c>
      <c r="E772" s="9">
        <v>1360</v>
      </c>
      <c r="F772" s="9">
        <f t="shared" si="109"/>
        <v>1360</v>
      </c>
      <c r="G772" s="9">
        <v>1364</v>
      </c>
      <c r="H772" s="9">
        <v>0</v>
      </c>
      <c r="I772" s="12" t="s">
        <v>347</v>
      </c>
      <c r="O772" s="26"/>
    </row>
    <row r="773" spans="1:15" x14ac:dyDescent="0.2">
      <c r="A773" s="46" t="s">
        <v>350</v>
      </c>
      <c r="B773" s="46" t="s">
        <v>350</v>
      </c>
      <c r="C773" s="8" t="s">
        <v>439</v>
      </c>
      <c r="D773" s="9">
        <v>0</v>
      </c>
      <c r="E773" s="9">
        <v>367</v>
      </c>
      <c r="F773" s="9">
        <f t="shared" si="109"/>
        <v>367</v>
      </c>
      <c r="G773" s="9">
        <v>368</v>
      </c>
      <c r="H773" s="9">
        <v>0</v>
      </c>
      <c r="I773" s="12" t="s">
        <v>347</v>
      </c>
      <c r="O773" s="26"/>
    </row>
    <row r="774" spans="1:15" s="3" customFormat="1" x14ac:dyDescent="0.2">
      <c r="A774" s="48"/>
      <c r="B774" s="48"/>
      <c r="C774" s="13" t="s">
        <v>54</v>
      </c>
      <c r="D774" s="14">
        <f>SUM(D760:D773)</f>
        <v>5410</v>
      </c>
      <c r="E774" s="14">
        <f t="shared" ref="E774:F774" si="110">SUM(E760:E773)</f>
        <v>1727</v>
      </c>
      <c r="F774" s="14">
        <f t="shared" si="110"/>
        <v>7137</v>
      </c>
      <c r="G774" s="14">
        <f>SUM(G760:G773)</f>
        <v>6940</v>
      </c>
      <c r="H774" s="14">
        <f>SUM(H760:H773)</f>
        <v>6560</v>
      </c>
      <c r="I774" s="6"/>
      <c r="O774" s="26"/>
    </row>
    <row r="775" spans="1:15" s="3" customFormat="1" x14ac:dyDescent="0.2">
      <c r="A775" s="45"/>
      <c r="B775" s="45"/>
      <c r="D775" s="6"/>
      <c r="E775" s="6"/>
      <c r="F775" s="6"/>
      <c r="G775" s="6"/>
      <c r="H775" s="6"/>
      <c r="I775" s="6"/>
      <c r="O775" s="26"/>
    </row>
    <row r="776" spans="1:15" s="3" customFormat="1" x14ac:dyDescent="0.2">
      <c r="A776" s="45"/>
      <c r="B776" s="45"/>
      <c r="D776" s="6"/>
      <c r="E776" s="6"/>
      <c r="F776" s="6"/>
      <c r="G776" s="6"/>
      <c r="H776" s="6"/>
      <c r="I776" s="6"/>
      <c r="O776" s="26"/>
    </row>
    <row r="777" spans="1:15" s="1" customFormat="1" ht="30.75" customHeight="1" x14ac:dyDescent="0.2">
      <c r="A777" s="44"/>
      <c r="B777" s="44"/>
      <c r="D777" s="31" t="s">
        <v>576</v>
      </c>
      <c r="E777" s="31" t="s">
        <v>577</v>
      </c>
      <c r="F777" s="31" t="s">
        <v>578</v>
      </c>
      <c r="G777" s="31" t="s">
        <v>579</v>
      </c>
      <c r="H777" s="31" t="s">
        <v>698</v>
      </c>
      <c r="I777" s="90"/>
      <c r="K777" s="3"/>
      <c r="L777" s="3"/>
      <c r="M777" s="3"/>
      <c r="N777" s="2"/>
    </row>
    <row r="778" spans="1:15" s="1" customFormat="1" x14ac:dyDescent="0.2">
      <c r="A778" s="116" t="s">
        <v>260</v>
      </c>
      <c r="B778" s="116"/>
      <c r="C778" s="117"/>
      <c r="D778" s="118"/>
      <c r="E778" s="118"/>
      <c r="F778" s="118"/>
      <c r="G778" s="118"/>
      <c r="H778" s="118"/>
      <c r="I778" s="5"/>
      <c r="J778" s="3"/>
      <c r="L778" s="2"/>
      <c r="O778" s="26"/>
    </row>
    <row r="779" spans="1:15" s="1" customFormat="1" x14ac:dyDescent="0.2">
      <c r="A779" s="116" t="s">
        <v>248</v>
      </c>
      <c r="B779" s="116"/>
      <c r="C779" s="117"/>
      <c r="D779" s="118"/>
      <c r="E779" s="118"/>
      <c r="F779" s="118"/>
      <c r="G779" s="118"/>
      <c r="H779" s="118"/>
      <c r="I779" s="5"/>
      <c r="J779" s="3"/>
      <c r="L779" s="2"/>
      <c r="O779" s="26"/>
    </row>
    <row r="780" spans="1:15" s="3" customFormat="1" x14ac:dyDescent="0.2">
      <c r="A780" s="119" t="s">
        <v>53</v>
      </c>
      <c r="B780" s="119"/>
      <c r="C780" s="120"/>
      <c r="D780" s="121"/>
      <c r="E780" s="121"/>
      <c r="F780" s="121"/>
      <c r="G780" s="121"/>
      <c r="H780" s="121"/>
      <c r="I780" s="6"/>
      <c r="L780" s="2"/>
      <c r="O780" s="26"/>
    </row>
    <row r="781" spans="1:15" ht="12" customHeight="1" x14ac:dyDescent="0.2">
      <c r="A781" s="47" t="s">
        <v>408</v>
      </c>
      <c r="B781" s="47" t="s">
        <v>356</v>
      </c>
      <c r="C781" s="8" t="s">
        <v>68</v>
      </c>
      <c r="D781" s="9">
        <v>500</v>
      </c>
      <c r="E781" s="9"/>
      <c r="F781" s="9">
        <f>SUM(D781:E781)</f>
        <v>500</v>
      </c>
      <c r="G781" s="9">
        <v>500</v>
      </c>
      <c r="H781" s="9">
        <v>500</v>
      </c>
      <c r="I781" s="17" t="s">
        <v>346</v>
      </c>
      <c r="O781" s="26"/>
    </row>
    <row r="782" spans="1:15" ht="12" customHeight="1" x14ac:dyDescent="0.2">
      <c r="A782" s="47" t="s">
        <v>408</v>
      </c>
      <c r="B782" s="47"/>
      <c r="C782" s="8" t="s">
        <v>124</v>
      </c>
      <c r="D782" s="9">
        <v>150</v>
      </c>
      <c r="E782" s="9"/>
      <c r="F782" s="9">
        <f t="shared" ref="F782:F803" si="111">SUM(D782:E782)</f>
        <v>150</v>
      </c>
      <c r="G782" s="9">
        <v>74</v>
      </c>
      <c r="H782" s="9">
        <v>150</v>
      </c>
      <c r="I782" s="17" t="s">
        <v>346</v>
      </c>
      <c r="O782" s="26"/>
    </row>
    <row r="783" spans="1:15" ht="12" customHeight="1" x14ac:dyDescent="0.2">
      <c r="A783" s="47" t="s">
        <v>408</v>
      </c>
      <c r="B783" s="47"/>
      <c r="C783" s="8" t="s">
        <v>125</v>
      </c>
      <c r="D783" s="9">
        <v>70</v>
      </c>
      <c r="E783" s="9"/>
      <c r="F783" s="9">
        <f t="shared" si="111"/>
        <v>70</v>
      </c>
      <c r="G783" s="9">
        <v>67</v>
      </c>
      <c r="H783" s="9">
        <v>70</v>
      </c>
      <c r="I783" s="17" t="s">
        <v>346</v>
      </c>
      <c r="O783" s="26"/>
    </row>
    <row r="784" spans="1:15" ht="12" customHeight="1" x14ac:dyDescent="0.2">
      <c r="A784" s="47" t="s">
        <v>408</v>
      </c>
      <c r="B784" s="47"/>
      <c r="C784" s="11" t="s">
        <v>126</v>
      </c>
      <c r="D784" s="9">
        <v>30</v>
      </c>
      <c r="E784" s="9"/>
      <c r="F784" s="9">
        <f t="shared" si="111"/>
        <v>30</v>
      </c>
      <c r="G784" s="9">
        <v>30</v>
      </c>
      <c r="H784" s="9">
        <v>30</v>
      </c>
      <c r="I784" s="17" t="s">
        <v>346</v>
      </c>
      <c r="O784" s="26"/>
    </row>
    <row r="785" spans="1:16" ht="12.75" customHeight="1" x14ac:dyDescent="0.2">
      <c r="A785" s="47" t="s">
        <v>408</v>
      </c>
      <c r="B785" s="47"/>
      <c r="C785" s="11" t="s">
        <v>171</v>
      </c>
      <c r="D785" s="9">
        <v>90</v>
      </c>
      <c r="E785" s="9"/>
      <c r="F785" s="9">
        <f t="shared" si="111"/>
        <v>90</v>
      </c>
      <c r="G785" s="9">
        <v>48</v>
      </c>
      <c r="H785" s="9">
        <v>90</v>
      </c>
      <c r="I785" s="17" t="s">
        <v>346</v>
      </c>
      <c r="O785" s="26"/>
    </row>
    <row r="786" spans="1:16" ht="12" customHeight="1" x14ac:dyDescent="0.2">
      <c r="A786" s="47" t="s">
        <v>408</v>
      </c>
      <c r="B786" s="47"/>
      <c r="C786" s="11" t="s">
        <v>172</v>
      </c>
      <c r="D786" s="9">
        <v>100</v>
      </c>
      <c r="E786" s="9"/>
      <c r="F786" s="9">
        <f t="shared" si="111"/>
        <v>100</v>
      </c>
      <c r="G786" s="9">
        <v>100</v>
      </c>
      <c r="H786" s="9">
        <v>100</v>
      </c>
      <c r="I786" s="17" t="s">
        <v>346</v>
      </c>
      <c r="O786" s="26"/>
    </row>
    <row r="787" spans="1:16" ht="12" customHeight="1" x14ac:dyDescent="0.2">
      <c r="A787" s="47" t="s">
        <v>408</v>
      </c>
      <c r="B787" s="47"/>
      <c r="C787" s="8" t="s">
        <v>127</v>
      </c>
      <c r="D787" s="9">
        <v>220</v>
      </c>
      <c r="E787" s="9"/>
      <c r="F787" s="9">
        <f t="shared" si="111"/>
        <v>220</v>
      </c>
      <c r="G787" s="9">
        <v>50</v>
      </c>
      <c r="H787" s="9">
        <v>200</v>
      </c>
      <c r="I787" s="17" t="s">
        <v>346</v>
      </c>
      <c r="K787" s="21"/>
      <c r="L787" s="21"/>
      <c r="M787" s="21"/>
      <c r="N787" s="21"/>
      <c r="O787" s="26"/>
      <c r="P787" s="21"/>
    </row>
    <row r="788" spans="1:16" ht="12" customHeight="1" x14ac:dyDescent="0.2">
      <c r="A788" s="47" t="s">
        <v>408</v>
      </c>
      <c r="B788" s="47"/>
      <c r="C788" s="8" t="s">
        <v>389</v>
      </c>
      <c r="D788" s="9">
        <v>30</v>
      </c>
      <c r="E788" s="9"/>
      <c r="F788" s="9">
        <f t="shared" si="111"/>
        <v>30</v>
      </c>
      <c r="G788" s="9"/>
      <c r="H788" s="9">
        <v>30</v>
      </c>
      <c r="I788" s="17" t="s">
        <v>346</v>
      </c>
      <c r="K788" s="21"/>
      <c r="L788" s="21"/>
      <c r="M788" s="21"/>
      <c r="N788" s="21"/>
      <c r="O788" s="26"/>
      <c r="P788" s="21"/>
    </row>
    <row r="789" spans="1:16" ht="12" customHeight="1" x14ac:dyDescent="0.2">
      <c r="A789" s="47" t="s">
        <v>408</v>
      </c>
      <c r="B789" s="47"/>
      <c r="C789" s="8" t="s">
        <v>390</v>
      </c>
      <c r="D789" s="9">
        <v>50</v>
      </c>
      <c r="E789" s="9"/>
      <c r="F789" s="9">
        <f t="shared" si="111"/>
        <v>50</v>
      </c>
      <c r="G789" s="9">
        <v>50</v>
      </c>
      <c r="H789" s="9">
        <v>50</v>
      </c>
      <c r="I789" s="17" t="s">
        <v>346</v>
      </c>
      <c r="K789" s="21"/>
      <c r="L789" s="21"/>
      <c r="M789" s="21"/>
      <c r="N789" s="21"/>
      <c r="O789" s="26"/>
      <c r="P789" s="21"/>
    </row>
    <row r="790" spans="1:16" ht="12" customHeight="1" x14ac:dyDescent="0.2">
      <c r="A790" s="47" t="s">
        <v>408</v>
      </c>
      <c r="B790" s="47"/>
      <c r="C790" s="8" t="s">
        <v>278</v>
      </c>
      <c r="D790" s="9">
        <v>400</v>
      </c>
      <c r="E790" s="9"/>
      <c r="F790" s="9">
        <f t="shared" si="111"/>
        <v>400</v>
      </c>
      <c r="G790" s="9">
        <v>300</v>
      </c>
      <c r="H790" s="9">
        <v>400</v>
      </c>
      <c r="I790" s="17" t="s">
        <v>346</v>
      </c>
      <c r="K790" s="21"/>
      <c r="L790" s="21"/>
      <c r="M790" s="21"/>
      <c r="N790" s="21"/>
      <c r="O790" s="26"/>
      <c r="P790" s="21"/>
    </row>
    <row r="791" spans="1:16" ht="12" customHeight="1" x14ac:dyDescent="0.2">
      <c r="A791" s="47" t="s">
        <v>408</v>
      </c>
      <c r="B791" s="47"/>
      <c r="C791" s="8" t="s">
        <v>128</v>
      </c>
      <c r="D791" s="9">
        <v>15</v>
      </c>
      <c r="E791" s="9"/>
      <c r="F791" s="9">
        <f t="shared" si="111"/>
        <v>15</v>
      </c>
      <c r="G791" s="9">
        <v>6</v>
      </c>
      <c r="H791" s="9">
        <v>15</v>
      </c>
      <c r="I791" s="17" t="s">
        <v>346</v>
      </c>
      <c r="O791" s="26"/>
    </row>
    <row r="792" spans="1:16" ht="12" customHeight="1" x14ac:dyDescent="0.2">
      <c r="A792" s="47" t="s">
        <v>408</v>
      </c>
      <c r="B792" s="47"/>
      <c r="C792" s="8" t="s">
        <v>129</v>
      </c>
      <c r="D792" s="9">
        <v>150</v>
      </c>
      <c r="E792" s="9"/>
      <c r="F792" s="9">
        <f t="shared" si="111"/>
        <v>150</v>
      </c>
      <c r="G792" s="9">
        <v>150</v>
      </c>
      <c r="H792" s="9">
        <v>150</v>
      </c>
      <c r="I792" s="17" t="s">
        <v>346</v>
      </c>
      <c r="O792" s="26"/>
    </row>
    <row r="793" spans="1:16" ht="12" customHeight="1" x14ac:dyDescent="0.2">
      <c r="A793" s="47" t="s">
        <v>408</v>
      </c>
      <c r="B793" s="47"/>
      <c r="C793" s="8" t="s">
        <v>175</v>
      </c>
      <c r="D793" s="9">
        <v>15</v>
      </c>
      <c r="E793" s="9"/>
      <c r="F793" s="9">
        <f t="shared" si="111"/>
        <v>15</v>
      </c>
      <c r="G793" s="9">
        <v>12</v>
      </c>
      <c r="H793" s="9">
        <v>15</v>
      </c>
      <c r="I793" s="17" t="s">
        <v>346</v>
      </c>
      <c r="O793" s="26"/>
    </row>
    <row r="794" spans="1:16" ht="12" customHeight="1" x14ac:dyDescent="0.2">
      <c r="A794" s="47" t="s">
        <v>408</v>
      </c>
      <c r="B794" s="47"/>
      <c r="C794" s="8" t="s">
        <v>575</v>
      </c>
      <c r="D794" s="9">
        <v>200</v>
      </c>
      <c r="E794" s="9"/>
      <c r="F794" s="9">
        <f t="shared" si="111"/>
        <v>200</v>
      </c>
      <c r="G794" s="9"/>
      <c r="H794" s="9">
        <v>0</v>
      </c>
      <c r="I794" s="17" t="s">
        <v>346</v>
      </c>
      <c r="O794" s="26"/>
    </row>
    <row r="795" spans="1:16" ht="12" customHeight="1" x14ac:dyDescent="0.2">
      <c r="A795" s="47" t="s">
        <v>408</v>
      </c>
      <c r="B795" s="47"/>
      <c r="C795" s="8" t="s">
        <v>144</v>
      </c>
      <c r="D795" s="9">
        <v>50</v>
      </c>
      <c r="E795" s="9"/>
      <c r="F795" s="9">
        <f t="shared" si="111"/>
        <v>50</v>
      </c>
      <c r="G795" s="9"/>
      <c r="H795" s="9">
        <v>50</v>
      </c>
      <c r="I795" s="17" t="s">
        <v>346</v>
      </c>
      <c r="O795" s="26"/>
    </row>
    <row r="796" spans="1:16" ht="12" customHeight="1" x14ac:dyDescent="0.2">
      <c r="A796" s="47" t="s">
        <v>356</v>
      </c>
      <c r="B796" s="47"/>
      <c r="C796" s="8" t="s">
        <v>466</v>
      </c>
      <c r="D796" s="9">
        <v>50</v>
      </c>
      <c r="E796" s="9"/>
      <c r="F796" s="9">
        <f t="shared" si="111"/>
        <v>50</v>
      </c>
      <c r="G796" s="9">
        <v>100</v>
      </c>
      <c r="H796" s="9">
        <v>100</v>
      </c>
      <c r="I796" s="17" t="s">
        <v>346</v>
      </c>
      <c r="O796" s="26"/>
    </row>
    <row r="797" spans="1:16" ht="12" customHeight="1" x14ac:dyDescent="0.2">
      <c r="A797" s="47" t="s">
        <v>408</v>
      </c>
      <c r="B797" s="47"/>
      <c r="C797" s="8" t="s">
        <v>213</v>
      </c>
      <c r="D797" s="9">
        <v>30</v>
      </c>
      <c r="E797" s="9"/>
      <c r="F797" s="9">
        <f t="shared" si="111"/>
        <v>30</v>
      </c>
      <c r="G797" s="9"/>
      <c r="H797" s="9">
        <v>30</v>
      </c>
      <c r="I797" s="17" t="s">
        <v>346</v>
      </c>
      <c r="O797" s="26"/>
    </row>
    <row r="798" spans="1:16" ht="12" customHeight="1" x14ac:dyDescent="0.2">
      <c r="A798" s="47" t="s">
        <v>408</v>
      </c>
      <c r="B798" s="47"/>
      <c r="C798" s="8" t="s">
        <v>312</v>
      </c>
      <c r="D798" s="9">
        <v>730</v>
      </c>
      <c r="E798" s="9"/>
      <c r="F798" s="9">
        <f t="shared" si="111"/>
        <v>730</v>
      </c>
      <c r="G798" s="9"/>
      <c r="H798" s="9">
        <v>0</v>
      </c>
      <c r="I798" s="17" t="s">
        <v>346</v>
      </c>
      <c r="O798" s="26"/>
    </row>
    <row r="799" spans="1:16" ht="12" customHeight="1" x14ac:dyDescent="0.2">
      <c r="A799" s="47" t="s">
        <v>408</v>
      </c>
      <c r="B799" s="47"/>
      <c r="C799" s="8" t="s">
        <v>594</v>
      </c>
      <c r="D799" s="9">
        <v>0</v>
      </c>
      <c r="E799" s="9"/>
      <c r="F799" s="9">
        <f t="shared" si="111"/>
        <v>0</v>
      </c>
      <c r="G799" s="9">
        <v>1028</v>
      </c>
      <c r="H799" s="9">
        <v>0</v>
      </c>
      <c r="I799" s="17" t="s">
        <v>346</v>
      </c>
      <c r="O799" s="26"/>
    </row>
    <row r="800" spans="1:16" ht="12" customHeight="1" x14ac:dyDescent="0.2">
      <c r="A800" s="47" t="s">
        <v>408</v>
      </c>
      <c r="B800" s="47"/>
      <c r="C800" s="8" t="s">
        <v>595</v>
      </c>
      <c r="D800" s="9">
        <v>0</v>
      </c>
      <c r="E800" s="9"/>
      <c r="F800" s="9">
        <f t="shared" si="111"/>
        <v>0</v>
      </c>
      <c r="G800" s="9">
        <v>432</v>
      </c>
      <c r="H800" s="9">
        <v>0</v>
      </c>
      <c r="I800" s="17" t="s">
        <v>346</v>
      </c>
      <c r="O800" s="26"/>
    </row>
    <row r="801" spans="1:15" ht="12" customHeight="1" x14ac:dyDescent="0.2">
      <c r="A801" s="47" t="s">
        <v>408</v>
      </c>
      <c r="B801" s="47"/>
      <c r="C801" s="8" t="s">
        <v>635</v>
      </c>
      <c r="D801" s="9">
        <v>0</v>
      </c>
      <c r="E801" s="9">
        <v>0</v>
      </c>
      <c r="F801" s="9">
        <f t="shared" si="111"/>
        <v>0</v>
      </c>
      <c r="G801" s="9">
        <v>100</v>
      </c>
      <c r="H801" s="9">
        <v>0</v>
      </c>
      <c r="I801" s="17" t="s">
        <v>346</v>
      </c>
      <c r="O801" s="26"/>
    </row>
    <row r="802" spans="1:15" ht="12" customHeight="1" x14ac:dyDescent="0.2">
      <c r="A802" s="47" t="s">
        <v>408</v>
      </c>
      <c r="B802" s="47"/>
      <c r="C802" s="8" t="s">
        <v>130</v>
      </c>
      <c r="D802" s="9">
        <v>50</v>
      </c>
      <c r="E802" s="9"/>
      <c r="F802" s="9">
        <f t="shared" si="111"/>
        <v>50</v>
      </c>
      <c r="G802" s="9"/>
      <c r="H802" s="9">
        <v>50</v>
      </c>
      <c r="I802" s="17" t="s">
        <v>346</v>
      </c>
      <c r="O802" s="26"/>
    </row>
    <row r="803" spans="1:15" s="3" customFormat="1" x14ac:dyDescent="0.2">
      <c r="A803" s="47" t="s">
        <v>408</v>
      </c>
      <c r="B803" s="47"/>
      <c r="C803" s="8" t="s">
        <v>531</v>
      </c>
      <c r="D803" s="9">
        <v>100</v>
      </c>
      <c r="E803" s="9"/>
      <c r="F803" s="9">
        <f t="shared" si="111"/>
        <v>100</v>
      </c>
      <c r="G803" s="9">
        <v>100</v>
      </c>
      <c r="H803" s="9">
        <v>0</v>
      </c>
      <c r="I803" s="17" t="s">
        <v>346</v>
      </c>
      <c r="O803" s="26"/>
    </row>
    <row r="804" spans="1:15" s="3" customFormat="1" x14ac:dyDescent="0.2">
      <c r="A804" s="48"/>
      <c r="B804" s="48"/>
      <c r="C804" s="13" t="s">
        <v>54</v>
      </c>
      <c r="D804" s="14">
        <f>SUM(D781:D803)</f>
        <v>3030</v>
      </c>
      <c r="E804" s="14">
        <f>SUM(E781:E803)</f>
        <v>0</v>
      </c>
      <c r="F804" s="14">
        <f>SUM(F781:F803)</f>
        <v>3030</v>
      </c>
      <c r="G804" s="14">
        <f>SUM(G781:G803)</f>
        <v>3147</v>
      </c>
      <c r="H804" s="14">
        <f>SUM(H781:H803)</f>
        <v>2030</v>
      </c>
      <c r="I804" s="6"/>
      <c r="O804" s="26"/>
    </row>
    <row r="805" spans="1:15" s="3" customFormat="1" x14ac:dyDescent="0.2">
      <c r="A805" s="45"/>
      <c r="B805" s="45"/>
      <c r="D805" s="6"/>
      <c r="E805" s="6"/>
      <c r="F805" s="6"/>
      <c r="G805" s="6"/>
      <c r="H805" s="6"/>
      <c r="I805" s="6"/>
      <c r="O805" s="26"/>
    </row>
    <row r="806" spans="1:15" s="63" customFormat="1" ht="12" customHeight="1" x14ac:dyDescent="0.2">
      <c r="A806" s="62" t="s">
        <v>532</v>
      </c>
      <c r="B806" s="62"/>
      <c r="D806" s="64"/>
      <c r="E806" s="64"/>
      <c r="F806" s="64"/>
      <c r="G806" s="64"/>
      <c r="H806" s="64"/>
      <c r="I806" s="64"/>
      <c r="O806" s="65"/>
    </row>
    <row r="807" spans="1:15" ht="12" customHeight="1" x14ac:dyDescent="0.2">
      <c r="A807" s="44" t="s">
        <v>248</v>
      </c>
      <c r="B807" s="44"/>
      <c r="C807" s="1"/>
      <c r="O807" s="26"/>
    </row>
    <row r="808" spans="1:15" s="27" customFormat="1" x14ac:dyDescent="0.2">
      <c r="A808" s="52" t="s">
        <v>53</v>
      </c>
      <c r="B808" s="52"/>
      <c r="C808" s="34"/>
      <c r="D808" s="41"/>
      <c r="E808" s="41"/>
      <c r="F808" s="41"/>
      <c r="G808" s="41"/>
      <c r="H808" s="41"/>
      <c r="I808" s="41"/>
      <c r="L808" s="38"/>
    </row>
    <row r="809" spans="1:15" s="27" customFormat="1" x14ac:dyDescent="0.2">
      <c r="A809" s="53" t="s">
        <v>433</v>
      </c>
      <c r="B809" s="53" t="s">
        <v>233</v>
      </c>
      <c r="C809" s="37" t="s">
        <v>510</v>
      </c>
      <c r="D809" s="28">
        <v>1223</v>
      </c>
      <c r="E809" s="28"/>
      <c r="F809" s="28">
        <f>SUM(D809:E809)</f>
        <v>1223</v>
      </c>
      <c r="G809" s="28">
        <v>1219</v>
      </c>
      <c r="H809" s="28">
        <v>0</v>
      </c>
      <c r="I809" s="17" t="s">
        <v>346</v>
      </c>
      <c r="L809" s="38"/>
    </row>
    <row r="810" spans="1:15" s="27" customFormat="1" x14ac:dyDescent="0.2">
      <c r="A810" s="53" t="s">
        <v>311</v>
      </c>
      <c r="B810" s="53" t="s">
        <v>311</v>
      </c>
      <c r="C810" s="37" t="s">
        <v>437</v>
      </c>
      <c r="D810" s="28">
        <v>10</v>
      </c>
      <c r="E810" s="28"/>
      <c r="F810" s="28">
        <f t="shared" ref="F810:F812" si="112">SUM(D810:E810)</f>
        <v>10</v>
      </c>
      <c r="G810" s="28">
        <v>6</v>
      </c>
      <c r="H810" s="28">
        <v>0</v>
      </c>
      <c r="I810" s="17" t="s">
        <v>346</v>
      </c>
      <c r="L810" s="38"/>
    </row>
    <row r="811" spans="1:15" s="27" customFormat="1" x14ac:dyDescent="0.2">
      <c r="A811" s="53" t="s">
        <v>376</v>
      </c>
      <c r="B811" s="53" t="s">
        <v>376</v>
      </c>
      <c r="C811" s="37" t="s">
        <v>160</v>
      </c>
      <c r="D811" s="28">
        <v>0</v>
      </c>
      <c r="E811" s="28"/>
      <c r="F811" s="28">
        <f t="shared" si="112"/>
        <v>0</v>
      </c>
      <c r="G811" s="28"/>
      <c r="H811" s="28">
        <v>0</v>
      </c>
      <c r="I811" s="17" t="s">
        <v>346</v>
      </c>
      <c r="L811" s="38"/>
    </row>
    <row r="812" spans="1:15" s="27" customFormat="1" x14ac:dyDescent="0.2">
      <c r="A812" s="53" t="s">
        <v>234</v>
      </c>
      <c r="B812" s="53" t="s">
        <v>234</v>
      </c>
      <c r="C812" s="37" t="s">
        <v>96</v>
      </c>
      <c r="D812" s="28">
        <v>97</v>
      </c>
      <c r="E812" s="28"/>
      <c r="F812" s="28">
        <f t="shared" si="112"/>
        <v>97</v>
      </c>
      <c r="G812" s="28">
        <v>94</v>
      </c>
      <c r="H812" s="28">
        <v>0</v>
      </c>
      <c r="I812" s="17" t="s">
        <v>346</v>
      </c>
      <c r="J812" s="36"/>
      <c r="L812" s="38"/>
    </row>
    <row r="813" spans="1:15" s="34" customFormat="1" x14ac:dyDescent="0.2">
      <c r="A813" s="54"/>
      <c r="B813" s="54"/>
      <c r="C813" s="39" t="s">
        <v>54</v>
      </c>
      <c r="D813" s="40">
        <f>SUM(D809:D812)</f>
        <v>1330</v>
      </c>
      <c r="E813" s="40">
        <f>SUM(E809:E812)</f>
        <v>0</v>
      </c>
      <c r="F813" s="40">
        <f>SUM(F809:F812)</f>
        <v>1330</v>
      </c>
      <c r="G813" s="40">
        <f>SUM(G809:G812)</f>
        <v>1319</v>
      </c>
      <c r="H813" s="40">
        <f>SUM(H809:H812)</f>
        <v>0</v>
      </c>
      <c r="I813" s="41"/>
      <c r="L813" s="38"/>
    </row>
    <row r="814" spans="1:15" s="34" customFormat="1" x14ac:dyDescent="0.2">
      <c r="A814" s="52"/>
      <c r="B814" s="52"/>
      <c r="D814" s="41"/>
      <c r="E814" s="41"/>
      <c r="F814" s="41"/>
      <c r="G814" s="41"/>
      <c r="H814" s="41"/>
      <c r="I814" s="41"/>
      <c r="L814" s="38"/>
    </row>
    <row r="815" spans="1:15" s="63" customFormat="1" ht="12" customHeight="1" x14ac:dyDescent="0.2">
      <c r="A815" s="62" t="s">
        <v>533</v>
      </c>
      <c r="B815" s="62"/>
      <c r="D815" s="64"/>
      <c r="E815" s="64"/>
      <c r="F815" s="64"/>
      <c r="G815" s="64"/>
      <c r="H815" s="64"/>
      <c r="I815" s="64"/>
      <c r="O815" s="65"/>
    </row>
    <row r="816" spans="1:15" ht="12" customHeight="1" x14ac:dyDescent="0.2">
      <c r="A816" s="44" t="s">
        <v>248</v>
      </c>
      <c r="B816" s="44"/>
      <c r="C816" s="1"/>
      <c r="O816" s="26"/>
    </row>
    <row r="817" spans="1:15" ht="12" customHeight="1" x14ac:dyDescent="0.2">
      <c r="A817" s="45" t="s">
        <v>51</v>
      </c>
      <c r="B817" s="45"/>
      <c r="C817" s="3"/>
      <c r="O817" s="26"/>
    </row>
    <row r="818" spans="1:15" ht="12" customHeight="1" x14ac:dyDescent="0.2">
      <c r="A818" s="47" t="s">
        <v>414</v>
      </c>
      <c r="B818" s="47" t="s">
        <v>357</v>
      </c>
      <c r="C818" s="8" t="s">
        <v>95</v>
      </c>
      <c r="D818" s="9">
        <v>1186</v>
      </c>
      <c r="E818" s="9"/>
      <c r="F818" s="9">
        <f>SUM(D818:E818)</f>
        <v>1186</v>
      </c>
      <c r="G818" s="113">
        <v>1183</v>
      </c>
      <c r="H818" s="113">
        <v>0</v>
      </c>
      <c r="I818" s="17" t="s">
        <v>346</v>
      </c>
      <c r="J818" s="12"/>
      <c r="K818" s="12"/>
      <c r="O818" s="26"/>
    </row>
    <row r="819" spans="1:15" s="3" customFormat="1" ht="12" customHeight="1" x14ac:dyDescent="0.2">
      <c r="A819" s="48"/>
      <c r="B819" s="48"/>
      <c r="C819" s="13" t="s">
        <v>63</v>
      </c>
      <c r="D819" s="14">
        <f t="shared" ref="D819" si="113">SUM(D818:D818)</f>
        <v>1186</v>
      </c>
      <c r="E819" s="14">
        <f t="shared" ref="E819:G819" si="114">SUM(E818:E818)</f>
        <v>0</v>
      </c>
      <c r="F819" s="14">
        <f t="shared" si="114"/>
        <v>1186</v>
      </c>
      <c r="G819" s="114">
        <f t="shared" si="114"/>
        <v>1183</v>
      </c>
      <c r="H819" s="114">
        <f t="shared" ref="H819" si="115">SUM(H818:H818)</f>
        <v>0</v>
      </c>
      <c r="I819" s="6"/>
      <c r="O819" s="26"/>
    </row>
    <row r="820" spans="1:15" s="3" customFormat="1" ht="12" customHeight="1" x14ac:dyDescent="0.2">
      <c r="A820" s="45"/>
      <c r="B820" s="45"/>
      <c r="D820" s="6"/>
      <c r="E820" s="6"/>
      <c r="F820" s="6"/>
      <c r="G820" s="6"/>
      <c r="H820" s="6"/>
      <c r="I820" s="6"/>
      <c r="O820" s="26"/>
    </row>
    <row r="821" spans="1:15" s="3" customFormat="1" ht="12" customHeight="1" x14ac:dyDescent="0.2">
      <c r="A821" s="45"/>
      <c r="B821" s="45"/>
      <c r="D821" s="6"/>
      <c r="E821" s="6"/>
      <c r="F821" s="6"/>
      <c r="G821" s="6"/>
      <c r="H821" s="6"/>
      <c r="I821" s="6"/>
      <c r="O821" s="26"/>
    </row>
    <row r="822" spans="1:15" s="63" customFormat="1" ht="12" customHeight="1" x14ac:dyDescent="0.2">
      <c r="A822" s="62" t="s">
        <v>596</v>
      </c>
      <c r="B822" s="62"/>
      <c r="D822" s="64"/>
      <c r="E822" s="64"/>
      <c r="F822" s="64"/>
      <c r="G822" s="64"/>
      <c r="H822" s="64"/>
      <c r="I822" s="64"/>
      <c r="O822" s="65"/>
    </row>
    <row r="823" spans="1:15" ht="12" customHeight="1" x14ac:dyDescent="0.2">
      <c r="A823" s="44" t="s">
        <v>248</v>
      </c>
      <c r="B823" s="44"/>
      <c r="C823" s="1"/>
      <c r="O823" s="26"/>
    </row>
    <row r="824" spans="1:15" s="27" customFormat="1" x14ac:dyDescent="0.2">
      <c r="A824" s="52" t="s">
        <v>53</v>
      </c>
      <c r="B824" s="52"/>
      <c r="C824" s="34"/>
      <c r="D824" s="41"/>
      <c r="E824" s="41"/>
      <c r="F824" s="41"/>
      <c r="G824" s="41"/>
      <c r="H824" s="41"/>
      <c r="I824" s="41"/>
      <c r="L824" s="38"/>
    </row>
    <row r="825" spans="1:15" s="27" customFormat="1" x14ac:dyDescent="0.2">
      <c r="A825" s="53" t="s">
        <v>433</v>
      </c>
      <c r="B825" s="53" t="s">
        <v>233</v>
      </c>
      <c r="C825" s="37" t="s">
        <v>510</v>
      </c>
      <c r="D825" s="28">
        <v>0</v>
      </c>
      <c r="E825" s="28">
        <v>3513</v>
      </c>
      <c r="F825" s="28">
        <f>SUM(D825:E825)</f>
        <v>3513</v>
      </c>
      <c r="G825" s="28">
        <v>3513</v>
      </c>
      <c r="H825" s="28">
        <v>1425</v>
      </c>
      <c r="I825" s="17" t="s">
        <v>346</v>
      </c>
      <c r="L825" s="38"/>
    </row>
    <row r="826" spans="1:15" s="27" customFormat="1" x14ac:dyDescent="0.2">
      <c r="A826" s="53" t="s">
        <v>311</v>
      </c>
      <c r="B826" s="53" t="s">
        <v>311</v>
      </c>
      <c r="C826" s="37" t="s">
        <v>437</v>
      </c>
      <c r="D826" s="28">
        <v>0</v>
      </c>
      <c r="E826" s="28">
        <v>12</v>
      </c>
      <c r="F826" s="28">
        <f t="shared" ref="F826:F828" si="116">SUM(D826:E826)</f>
        <v>12</v>
      </c>
      <c r="G826" s="28">
        <v>13</v>
      </c>
      <c r="H826" s="28">
        <v>15</v>
      </c>
      <c r="I826" s="17" t="s">
        <v>346</v>
      </c>
      <c r="L826" s="38"/>
    </row>
    <row r="827" spans="1:15" s="27" customFormat="1" x14ac:dyDescent="0.2">
      <c r="A827" s="53" t="s">
        <v>376</v>
      </c>
      <c r="B827" s="53" t="s">
        <v>376</v>
      </c>
      <c r="C827" s="37" t="s">
        <v>160</v>
      </c>
      <c r="D827" s="28">
        <v>0</v>
      </c>
      <c r="E827" s="28">
        <v>23</v>
      </c>
      <c r="F827" s="28">
        <f t="shared" si="116"/>
        <v>23</v>
      </c>
      <c r="G827" s="28">
        <v>23</v>
      </c>
      <c r="H827" s="28">
        <v>25</v>
      </c>
      <c r="I827" s="17" t="s">
        <v>346</v>
      </c>
      <c r="L827" s="38"/>
    </row>
    <row r="828" spans="1:15" s="27" customFormat="1" x14ac:dyDescent="0.2">
      <c r="A828" s="53" t="s">
        <v>234</v>
      </c>
      <c r="B828" s="53" t="s">
        <v>234</v>
      </c>
      <c r="C828" s="37" t="s">
        <v>96</v>
      </c>
      <c r="D828" s="28">
        <v>0</v>
      </c>
      <c r="E828" s="28">
        <v>276</v>
      </c>
      <c r="F828" s="28">
        <f t="shared" si="116"/>
        <v>276</v>
      </c>
      <c r="G828" s="28">
        <v>276</v>
      </c>
      <c r="H828" s="28">
        <v>101</v>
      </c>
      <c r="I828" s="17" t="s">
        <v>346</v>
      </c>
      <c r="J828" s="36"/>
      <c r="L828" s="38"/>
    </row>
    <row r="829" spans="1:15" s="34" customFormat="1" x14ac:dyDescent="0.2">
      <c r="A829" s="54"/>
      <c r="B829" s="54"/>
      <c r="C829" s="39" t="s">
        <v>54</v>
      </c>
      <c r="D829" s="40">
        <f>SUM(D825:D828)</f>
        <v>0</v>
      </c>
      <c r="E829" s="40">
        <f>SUM(E825:E828)</f>
        <v>3824</v>
      </c>
      <c r="F829" s="40">
        <f>SUM(F825:F828)</f>
        <v>3824</v>
      </c>
      <c r="G829" s="40">
        <f>SUM(G825:G828)</f>
        <v>3825</v>
      </c>
      <c r="H829" s="40">
        <f>SUM(H825:H828)</f>
        <v>1566</v>
      </c>
      <c r="I829" s="41"/>
      <c r="L829" s="38"/>
    </row>
    <row r="830" spans="1:15" s="34" customFormat="1" x14ac:dyDescent="0.2">
      <c r="A830" s="52"/>
      <c r="B830" s="52"/>
      <c r="D830" s="41"/>
      <c r="E830" s="41"/>
      <c r="F830" s="41"/>
      <c r="G830" s="41"/>
      <c r="H830" s="41"/>
      <c r="I830" s="41"/>
      <c r="L830" s="38"/>
    </row>
    <row r="831" spans="1:15" s="34" customFormat="1" x14ac:dyDescent="0.2">
      <c r="A831" s="52"/>
      <c r="B831" s="52"/>
      <c r="D831" s="41"/>
      <c r="E831" s="41"/>
      <c r="F831" s="41"/>
      <c r="G831" s="41"/>
      <c r="H831" s="41"/>
      <c r="I831" s="41"/>
      <c r="L831" s="38"/>
    </row>
    <row r="832" spans="1:15" s="63" customFormat="1" ht="12" customHeight="1" x14ac:dyDescent="0.2">
      <c r="A832" s="62" t="s">
        <v>596</v>
      </c>
      <c r="B832" s="62"/>
      <c r="D832" s="64"/>
      <c r="E832" s="64"/>
      <c r="F832" s="64"/>
      <c r="G832" s="64"/>
      <c r="H832" s="64"/>
      <c r="I832" s="64"/>
      <c r="O832" s="65"/>
    </row>
    <row r="833" spans="1:15" ht="12" customHeight="1" x14ac:dyDescent="0.2">
      <c r="A833" s="44" t="s">
        <v>248</v>
      </c>
      <c r="B833" s="44"/>
      <c r="C833" s="1"/>
      <c r="O833" s="26"/>
    </row>
    <row r="834" spans="1:15" ht="12" customHeight="1" x14ac:dyDescent="0.2">
      <c r="A834" s="45" t="s">
        <v>51</v>
      </c>
      <c r="B834" s="45"/>
      <c r="C834" s="3"/>
      <c r="O834" s="26"/>
    </row>
    <row r="835" spans="1:15" ht="12" customHeight="1" x14ac:dyDescent="0.2">
      <c r="A835" s="47" t="s">
        <v>414</v>
      </c>
      <c r="B835" s="47" t="s">
        <v>357</v>
      </c>
      <c r="C835" s="8" t="s">
        <v>95</v>
      </c>
      <c r="D835" s="9">
        <v>0</v>
      </c>
      <c r="E835" s="9">
        <v>3056</v>
      </c>
      <c r="F835" s="9">
        <f>SUM(D835:E835)</f>
        <v>3056</v>
      </c>
      <c r="G835" s="113">
        <v>3056</v>
      </c>
      <c r="H835" s="113">
        <v>1219</v>
      </c>
      <c r="I835" s="17" t="s">
        <v>346</v>
      </c>
      <c r="J835" s="12"/>
      <c r="K835" s="12"/>
      <c r="O835" s="26"/>
    </row>
    <row r="836" spans="1:15" s="3" customFormat="1" ht="12" customHeight="1" x14ac:dyDescent="0.2">
      <c r="A836" s="48"/>
      <c r="B836" s="48"/>
      <c r="C836" s="13" t="s">
        <v>63</v>
      </c>
      <c r="D836" s="14">
        <f t="shared" ref="D836:G836" si="117">SUM(D835:D835)</f>
        <v>0</v>
      </c>
      <c r="E836" s="14">
        <f t="shared" si="117"/>
        <v>3056</v>
      </c>
      <c r="F836" s="14">
        <f t="shared" si="117"/>
        <v>3056</v>
      </c>
      <c r="G836" s="114">
        <f t="shared" si="117"/>
        <v>3056</v>
      </c>
      <c r="H836" s="114">
        <f t="shared" ref="H836" si="118">SUM(H835:H835)</f>
        <v>1219</v>
      </c>
      <c r="I836" s="6"/>
      <c r="O836" s="26"/>
    </row>
    <row r="837" spans="1:15" s="3" customFormat="1" ht="12" customHeight="1" x14ac:dyDescent="0.2">
      <c r="A837" s="45"/>
      <c r="B837" s="45"/>
      <c r="D837" s="6"/>
      <c r="E837" s="6"/>
      <c r="F837" s="6"/>
      <c r="G837" s="6"/>
      <c r="H837" s="6"/>
      <c r="I837" s="6"/>
      <c r="O837" s="26"/>
    </row>
    <row r="838" spans="1:15" s="3" customFormat="1" ht="12" customHeight="1" x14ac:dyDescent="0.2">
      <c r="A838" s="45"/>
      <c r="B838" s="45"/>
      <c r="D838" s="6"/>
      <c r="E838" s="6"/>
      <c r="F838" s="6"/>
      <c r="G838" s="6"/>
      <c r="H838" s="6"/>
      <c r="I838" s="6"/>
      <c r="O838" s="26"/>
    </row>
    <row r="839" spans="1:15" s="63" customFormat="1" ht="12" customHeight="1" x14ac:dyDescent="0.2">
      <c r="A839" s="62" t="s">
        <v>511</v>
      </c>
      <c r="B839" s="62"/>
      <c r="D839" s="64"/>
      <c r="E839" s="64"/>
      <c r="F839" s="64"/>
      <c r="G839" s="64"/>
      <c r="H839" s="64"/>
      <c r="I839" s="64"/>
      <c r="O839" s="65"/>
    </row>
    <row r="840" spans="1:15" ht="12" customHeight="1" x14ac:dyDescent="0.2">
      <c r="A840" s="44" t="s">
        <v>248</v>
      </c>
      <c r="B840" s="44"/>
      <c r="C840" s="1"/>
      <c r="O840" s="26"/>
    </row>
    <row r="841" spans="1:15" s="27" customFormat="1" x14ac:dyDescent="0.2">
      <c r="A841" s="52" t="s">
        <v>53</v>
      </c>
      <c r="B841" s="52"/>
      <c r="C841" s="34"/>
      <c r="D841" s="41"/>
      <c r="E841" s="41"/>
      <c r="F841" s="41"/>
      <c r="G841" s="41"/>
      <c r="H841" s="41"/>
      <c r="I841" s="41"/>
      <c r="L841" s="38"/>
    </row>
    <row r="842" spans="1:15" s="27" customFormat="1" x14ac:dyDescent="0.2">
      <c r="A842" s="53" t="s">
        <v>433</v>
      </c>
      <c r="B842" s="53" t="s">
        <v>233</v>
      </c>
      <c r="C842" s="37" t="s">
        <v>517</v>
      </c>
      <c r="D842" s="28">
        <v>575</v>
      </c>
      <c r="E842" s="28"/>
      <c r="F842" s="28">
        <f>SUM(D842:E842)</f>
        <v>575</v>
      </c>
      <c r="G842" s="28">
        <v>565</v>
      </c>
      <c r="H842" s="28">
        <v>0</v>
      </c>
      <c r="I842" s="17" t="s">
        <v>346</v>
      </c>
      <c r="L842" s="38"/>
    </row>
    <row r="843" spans="1:15" s="27" customFormat="1" x14ac:dyDescent="0.2">
      <c r="A843" s="53" t="s">
        <v>311</v>
      </c>
      <c r="B843" s="53" t="s">
        <v>311</v>
      </c>
      <c r="C843" s="37" t="s">
        <v>437</v>
      </c>
      <c r="D843" s="28"/>
      <c r="E843" s="28"/>
      <c r="F843" s="28">
        <f t="shared" ref="F843:F845" si="119">SUM(D843:E843)</f>
        <v>0</v>
      </c>
      <c r="G843" s="28"/>
      <c r="H843" s="28">
        <v>0</v>
      </c>
      <c r="I843" s="17" t="s">
        <v>346</v>
      </c>
      <c r="L843" s="38"/>
    </row>
    <row r="844" spans="1:15" s="27" customFormat="1" x14ac:dyDescent="0.2">
      <c r="A844" s="53" t="s">
        <v>376</v>
      </c>
      <c r="B844" s="53" t="s">
        <v>376</v>
      </c>
      <c r="C844" s="37" t="s">
        <v>160</v>
      </c>
      <c r="D844" s="28"/>
      <c r="E844" s="28"/>
      <c r="F844" s="28">
        <f t="shared" si="119"/>
        <v>0</v>
      </c>
      <c r="G844" s="28"/>
      <c r="H844" s="28">
        <v>0</v>
      </c>
      <c r="I844" s="17" t="s">
        <v>346</v>
      </c>
      <c r="L844" s="38"/>
    </row>
    <row r="845" spans="1:15" s="27" customFormat="1" x14ac:dyDescent="0.2">
      <c r="A845" s="53" t="s">
        <v>234</v>
      </c>
      <c r="B845" s="53" t="s">
        <v>234</v>
      </c>
      <c r="C845" s="37" t="s">
        <v>96</v>
      </c>
      <c r="D845" s="28">
        <v>90</v>
      </c>
      <c r="E845" s="28"/>
      <c r="F845" s="28">
        <f t="shared" si="119"/>
        <v>90</v>
      </c>
      <c r="G845" s="28">
        <v>88</v>
      </c>
      <c r="H845" s="28">
        <v>0</v>
      </c>
      <c r="I845" s="17" t="s">
        <v>346</v>
      </c>
      <c r="J845" s="36"/>
      <c r="L845" s="38"/>
    </row>
    <row r="846" spans="1:15" s="34" customFormat="1" x14ac:dyDescent="0.2">
      <c r="A846" s="54"/>
      <c r="B846" s="54"/>
      <c r="C846" s="39" t="s">
        <v>54</v>
      </c>
      <c r="D846" s="40">
        <f>SUM(D842:D845)</f>
        <v>665</v>
      </c>
      <c r="E846" s="40">
        <f>SUM(E842:E845)</f>
        <v>0</v>
      </c>
      <c r="F846" s="40">
        <f>SUM(F842:F845)</f>
        <v>665</v>
      </c>
      <c r="G846" s="40">
        <f>SUM(G842:G845)</f>
        <v>653</v>
      </c>
      <c r="H846" s="40">
        <f>SUM(H842:H845)</f>
        <v>0</v>
      </c>
      <c r="I846" s="41"/>
      <c r="L846" s="38"/>
    </row>
    <row r="847" spans="1:15" s="34" customFormat="1" x14ac:dyDescent="0.2">
      <c r="A847" s="52"/>
      <c r="B847" s="52"/>
      <c r="D847" s="41"/>
      <c r="E847" s="41"/>
      <c r="F847" s="41"/>
      <c r="G847" s="41"/>
      <c r="H847" s="41"/>
      <c r="I847" s="41"/>
      <c r="L847" s="38"/>
    </row>
    <row r="848" spans="1:15" s="34" customFormat="1" x14ac:dyDescent="0.2">
      <c r="A848" s="52"/>
      <c r="B848" s="52"/>
      <c r="D848" s="41"/>
      <c r="E848" s="41"/>
      <c r="F848" s="41"/>
      <c r="G848" s="41"/>
      <c r="H848" s="41"/>
      <c r="I848" s="41"/>
      <c r="L848" s="38"/>
    </row>
    <row r="849" spans="1:16" s="63" customFormat="1" ht="12" customHeight="1" x14ac:dyDescent="0.2">
      <c r="A849" s="62" t="s">
        <v>261</v>
      </c>
      <c r="B849" s="62"/>
      <c r="D849" s="64"/>
      <c r="E849" s="64"/>
      <c r="F849" s="64"/>
      <c r="G849" s="64"/>
      <c r="H849" s="64"/>
      <c r="I849" s="64"/>
      <c r="O849" s="65"/>
    </row>
    <row r="850" spans="1:16" s="63" customFormat="1" ht="12" customHeight="1" x14ac:dyDescent="0.2">
      <c r="A850" s="62" t="s">
        <v>262</v>
      </c>
      <c r="B850" s="62"/>
      <c r="D850" s="64"/>
      <c r="E850" s="64"/>
      <c r="F850" s="64"/>
      <c r="G850" s="64"/>
      <c r="H850" s="64"/>
      <c r="I850" s="64"/>
      <c r="O850" s="65"/>
    </row>
    <row r="851" spans="1:16" s="18" customFormat="1" ht="12" customHeight="1" x14ac:dyDescent="0.2">
      <c r="A851" s="55" t="s">
        <v>53</v>
      </c>
      <c r="B851" s="55"/>
      <c r="D851" s="19"/>
      <c r="E851" s="19"/>
      <c r="F851" s="19"/>
      <c r="G851" s="19"/>
      <c r="H851" s="19"/>
      <c r="I851" s="19"/>
      <c r="L851" s="10"/>
      <c r="O851" s="26"/>
    </row>
    <row r="852" spans="1:16" ht="11.1" customHeight="1" x14ac:dyDescent="0.2">
      <c r="A852" s="47" t="s">
        <v>240</v>
      </c>
      <c r="B852" s="47" t="s">
        <v>240</v>
      </c>
      <c r="C852" s="8" t="s">
        <v>220</v>
      </c>
      <c r="D852" s="9">
        <v>700</v>
      </c>
      <c r="E852" s="9"/>
      <c r="F852" s="9">
        <f>SUM(D852:E852)</f>
        <v>700</v>
      </c>
      <c r="G852" s="9"/>
      <c r="H852" s="9">
        <v>0</v>
      </c>
      <c r="I852" s="17" t="s">
        <v>346</v>
      </c>
      <c r="K852" s="21"/>
      <c r="L852" s="22"/>
      <c r="M852" s="2"/>
      <c r="N852" s="22"/>
      <c r="O852" s="26"/>
      <c r="P852" s="22"/>
    </row>
    <row r="853" spans="1:16" ht="11.1" customHeight="1" x14ac:dyDescent="0.2">
      <c r="A853" s="47" t="s">
        <v>350</v>
      </c>
      <c r="B853" s="47" t="s">
        <v>350</v>
      </c>
      <c r="C853" s="8" t="s">
        <v>291</v>
      </c>
      <c r="D853" s="9">
        <v>189</v>
      </c>
      <c r="E853" s="9"/>
      <c r="F853" s="9">
        <f t="shared" ref="F853:F888" si="120">SUM(D853:E853)</f>
        <v>189</v>
      </c>
      <c r="G853" s="9"/>
      <c r="H853" s="9">
        <v>0</v>
      </c>
      <c r="I853" s="17" t="s">
        <v>346</v>
      </c>
      <c r="K853" s="21"/>
      <c r="L853" s="22"/>
      <c r="M853" s="2"/>
      <c r="N853" s="22"/>
      <c r="O853" s="26"/>
      <c r="P853" s="22"/>
    </row>
    <row r="854" spans="1:16" ht="11.1" customHeight="1" x14ac:dyDescent="0.2">
      <c r="A854" s="47" t="s">
        <v>240</v>
      </c>
      <c r="B854" s="47" t="s">
        <v>240</v>
      </c>
      <c r="C854" s="8" t="s">
        <v>224</v>
      </c>
      <c r="D854" s="9">
        <v>200</v>
      </c>
      <c r="E854" s="9"/>
      <c r="F854" s="9">
        <f t="shared" si="120"/>
        <v>200</v>
      </c>
      <c r="G854" s="9"/>
      <c r="H854" s="9">
        <v>1000</v>
      </c>
      <c r="I854" s="17" t="s">
        <v>346</v>
      </c>
      <c r="K854" s="21"/>
      <c r="L854" s="22"/>
      <c r="M854" s="2"/>
      <c r="N854" s="22"/>
      <c r="O854" s="26"/>
      <c r="P854" s="22"/>
    </row>
    <row r="855" spans="1:16" ht="11.1" customHeight="1" x14ac:dyDescent="0.2">
      <c r="A855" s="47" t="s">
        <v>350</v>
      </c>
      <c r="B855" s="47" t="s">
        <v>350</v>
      </c>
      <c r="C855" s="8" t="s">
        <v>292</v>
      </c>
      <c r="D855" s="9">
        <v>54</v>
      </c>
      <c r="E855" s="9"/>
      <c r="F855" s="9">
        <f t="shared" si="120"/>
        <v>54</v>
      </c>
      <c r="G855" s="9"/>
      <c r="H855" s="9">
        <v>270</v>
      </c>
      <c r="I855" s="17" t="s">
        <v>346</v>
      </c>
      <c r="K855" s="21"/>
      <c r="L855" s="22"/>
      <c r="M855" s="2"/>
      <c r="N855" s="22"/>
      <c r="O855" s="26"/>
      <c r="P855" s="22"/>
    </row>
    <row r="856" spans="1:16" ht="11.1" customHeight="1" x14ac:dyDescent="0.2">
      <c r="A856" s="47" t="s">
        <v>240</v>
      </c>
      <c r="B856" s="47" t="s">
        <v>240</v>
      </c>
      <c r="C856" s="8" t="s">
        <v>279</v>
      </c>
      <c r="D856" s="9">
        <v>1900</v>
      </c>
      <c r="E856" s="9"/>
      <c r="F856" s="9">
        <f t="shared" si="120"/>
        <v>1900</v>
      </c>
      <c r="G856" s="9">
        <v>939</v>
      </c>
      <c r="H856" s="9">
        <v>1900</v>
      </c>
      <c r="I856" s="17" t="s">
        <v>346</v>
      </c>
      <c r="K856" s="21"/>
      <c r="L856" s="22"/>
      <c r="M856" s="2"/>
      <c r="N856" s="22"/>
      <c r="O856" s="26"/>
      <c r="P856" s="22"/>
    </row>
    <row r="857" spans="1:16" ht="11.1" customHeight="1" x14ac:dyDescent="0.2">
      <c r="A857" s="47" t="s">
        <v>240</v>
      </c>
      <c r="B857" s="47"/>
      <c r="C857" s="8" t="s">
        <v>280</v>
      </c>
      <c r="D857" s="9">
        <v>700</v>
      </c>
      <c r="E857" s="9"/>
      <c r="F857" s="9">
        <f t="shared" si="120"/>
        <v>700</v>
      </c>
      <c r="G857" s="9">
        <v>734</v>
      </c>
      <c r="H857" s="9">
        <v>700</v>
      </c>
      <c r="I857" s="17" t="s">
        <v>346</v>
      </c>
      <c r="K857" s="21"/>
      <c r="L857" s="22"/>
      <c r="M857" s="2"/>
      <c r="N857" s="22"/>
      <c r="O857" s="26"/>
      <c r="P857" s="22"/>
    </row>
    <row r="858" spans="1:16" ht="11.1" customHeight="1" x14ac:dyDescent="0.2">
      <c r="A858" s="47" t="s">
        <v>240</v>
      </c>
      <c r="B858" s="47"/>
      <c r="C858" s="8" t="s">
        <v>333</v>
      </c>
      <c r="D858" s="9">
        <v>3000</v>
      </c>
      <c r="E858" s="9"/>
      <c r="F858" s="9">
        <f t="shared" si="120"/>
        <v>3000</v>
      </c>
      <c r="G858" s="9">
        <v>19</v>
      </c>
      <c r="H858" s="9">
        <v>1500</v>
      </c>
      <c r="I858" s="17" t="s">
        <v>346</v>
      </c>
      <c r="K858" s="21"/>
      <c r="L858" s="22"/>
      <c r="M858" s="2"/>
      <c r="N858" s="22"/>
      <c r="O858" s="26"/>
      <c r="P858" s="22"/>
    </row>
    <row r="859" spans="1:16" ht="11.1" customHeight="1" x14ac:dyDescent="0.2">
      <c r="A859" s="47" t="s">
        <v>350</v>
      </c>
      <c r="B859" s="47" t="s">
        <v>350</v>
      </c>
      <c r="C859" s="8" t="s">
        <v>281</v>
      </c>
      <c r="D859" s="9">
        <v>1512</v>
      </c>
      <c r="E859" s="9"/>
      <c r="F859" s="9">
        <f t="shared" si="120"/>
        <v>1512</v>
      </c>
      <c r="G859" s="9">
        <v>61</v>
      </c>
      <c r="H859" s="9">
        <v>1107</v>
      </c>
      <c r="I859" s="17" t="s">
        <v>346</v>
      </c>
      <c r="K859" s="21"/>
      <c r="L859" s="22"/>
      <c r="M859" s="2"/>
      <c r="N859" s="22"/>
      <c r="O859" s="26"/>
      <c r="P859" s="22"/>
    </row>
    <row r="860" spans="1:16" ht="11.1" customHeight="1" x14ac:dyDescent="0.2">
      <c r="A860" s="47" t="s">
        <v>359</v>
      </c>
      <c r="B860" s="47" t="s">
        <v>359</v>
      </c>
      <c r="C860" s="8" t="s">
        <v>282</v>
      </c>
      <c r="D860" s="9">
        <v>50</v>
      </c>
      <c r="E860" s="9"/>
      <c r="F860" s="9">
        <f t="shared" si="120"/>
        <v>50</v>
      </c>
      <c r="G860" s="9">
        <v>20</v>
      </c>
      <c r="H860" s="9">
        <v>50</v>
      </c>
      <c r="I860" s="17" t="s">
        <v>346</v>
      </c>
      <c r="K860" s="21"/>
      <c r="L860" s="22"/>
      <c r="M860" s="2"/>
      <c r="N860" s="22"/>
      <c r="O860" s="26"/>
      <c r="P860" s="22"/>
    </row>
    <row r="861" spans="1:16" ht="11.1" customHeight="1" x14ac:dyDescent="0.2">
      <c r="A861" s="47" t="s">
        <v>650</v>
      </c>
      <c r="B861" s="47"/>
      <c r="C861" s="8" t="s">
        <v>651</v>
      </c>
      <c r="D861" s="9">
        <v>0</v>
      </c>
      <c r="E861" s="9"/>
      <c r="F861" s="9">
        <f t="shared" si="120"/>
        <v>0</v>
      </c>
      <c r="G861" s="9">
        <v>20</v>
      </c>
      <c r="H861" s="9">
        <v>0</v>
      </c>
      <c r="I861" s="17" t="s">
        <v>346</v>
      </c>
      <c r="K861" s="21"/>
      <c r="L861" s="22"/>
      <c r="M861" s="2"/>
      <c r="N861" s="22"/>
      <c r="O861" s="26"/>
      <c r="P861" s="22"/>
    </row>
    <row r="862" spans="1:16" ht="12" customHeight="1" x14ac:dyDescent="0.2">
      <c r="A862" s="47" t="s">
        <v>350</v>
      </c>
      <c r="B862" s="47" t="s">
        <v>350</v>
      </c>
      <c r="C862" s="8" t="s">
        <v>283</v>
      </c>
      <c r="D862" s="9">
        <v>14</v>
      </c>
      <c r="E862" s="9"/>
      <c r="F862" s="9">
        <f t="shared" si="120"/>
        <v>14</v>
      </c>
      <c r="G862" s="9"/>
      <c r="H862" s="9">
        <v>14</v>
      </c>
      <c r="I862" s="17" t="s">
        <v>346</v>
      </c>
      <c r="K862" s="21"/>
      <c r="L862" s="22"/>
      <c r="M862" s="2"/>
      <c r="N862" s="22"/>
      <c r="O862" s="26"/>
      <c r="P862" s="22"/>
    </row>
    <row r="863" spans="1:16" ht="12" customHeight="1" x14ac:dyDescent="0.2">
      <c r="I863" s="17"/>
      <c r="K863" s="21"/>
      <c r="L863" s="22"/>
      <c r="M863" s="2"/>
      <c r="N863" s="22"/>
      <c r="O863" s="26"/>
      <c r="P863" s="22"/>
    </row>
    <row r="864" spans="1:16" ht="12" customHeight="1" x14ac:dyDescent="0.2">
      <c r="I864" s="17"/>
      <c r="K864" s="21"/>
      <c r="L864" s="22"/>
      <c r="M864" s="2"/>
      <c r="N864" s="22"/>
      <c r="O864" s="26"/>
      <c r="P864" s="22"/>
    </row>
    <row r="865" spans="1:16" ht="12" customHeight="1" x14ac:dyDescent="0.2">
      <c r="I865" s="17"/>
      <c r="K865" s="21"/>
      <c r="L865" s="22"/>
      <c r="M865" s="2"/>
      <c r="N865" s="22"/>
      <c r="O865" s="26"/>
      <c r="P865" s="22"/>
    </row>
    <row r="866" spans="1:16" ht="12" customHeight="1" x14ac:dyDescent="0.2">
      <c r="I866" s="17"/>
      <c r="K866" s="21"/>
      <c r="L866" s="22"/>
      <c r="M866" s="2"/>
      <c r="N866" s="22"/>
      <c r="O866" s="26"/>
      <c r="P866" s="22"/>
    </row>
    <row r="867" spans="1:16" ht="12" customHeight="1" x14ac:dyDescent="0.2">
      <c r="I867" s="17"/>
      <c r="K867" s="21"/>
      <c r="L867" s="22"/>
      <c r="M867" s="2"/>
      <c r="N867" s="22"/>
      <c r="O867" s="26"/>
      <c r="P867" s="22"/>
    </row>
    <row r="868" spans="1:16" ht="12" customHeight="1" x14ac:dyDescent="0.2">
      <c r="I868" s="17"/>
      <c r="K868" s="21"/>
      <c r="L868" s="22"/>
      <c r="M868" s="2"/>
      <c r="N868" s="22"/>
      <c r="O868" s="26"/>
      <c r="P868" s="22"/>
    </row>
    <row r="869" spans="1:16" ht="12" customHeight="1" x14ac:dyDescent="0.2">
      <c r="I869" s="17"/>
      <c r="K869" s="21"/>
      <c r="L869" s="22"/>
      <c r="M869" s="2"/>
      <c r="N869" s="22"/>
      <c r="O869" s="26"/>
      <c r="P869" s="22"/>
    </row>
    <row r="870" spans="1:16" s="1" customFormat="1" ht="30.75" customHeight="1" x14ac:dyDescent="0.2">
      <c r="A870" s="44"/>
      <c r="B870" s="44"/>
      <c r="D870" s="31" t="s">
        <v>576</v>
      </c>
      <c r="E870" s="31" t="s">
        <v>577</v>
      </c>
      <c r="F870" s="31" t="s">
        <v>578</v>
      </c>
      <c r="G870" s="31" t="s">
        <v>579</v>
      </c>
      <c r="H870" s="31" t="s">
        <v>698</v>
      </c>
      <c r="I870" s="90"/>
      <c r="K870" s="3"/>
      <c r="L870" s="3"/>
      <c r="M870" s="3"/>
      <c r="N870" s="2"/>
    </row>
    <row r="871" spans="1:16" s="63" customFormat="1" ht="12" customHeight="1" x14ac:dyDescent="0.2">
      <c r="A871" s="62" t="s">
        <v>261</v>
      </c>
      <c r="B871" s="62"/>
      <c r="D871" s="64"/>
      <c r="E871" s="64"/>
      <c r="F871" s="64"/>
      <c r="G871" s="64"/>
      <c r="H871" s="64"/>
      <c r="I871" s="64"/>
      <c r="O871" s="65"/>
    </row>
    <row r="872" spans="1:16" s="63" customFormat="1" ht="12" customHeight="1" x14ac:dyDescent="0.2">
      <c r="A872" s="62" t="s">
        <v>262</v>
      </c>
      <c r="B872" s="62"/>
      <c r="D872" s="64"/>
      <c r="E872" s="64"/>
      <c r="F872" s="64"/>
      <c r="G872" s="64"/>
      <c r="H872" s="64"/>
      <c r="I872" s="64"/>
      <c r="O872" s="65"/>
    </row>
    <row r="873" spans="1:16" s="18" customFormat="1" ht="12" customHeight="1" x14ac:dyDescent="0.2">
      <c r="A873" s="55" t="s">
        <v>53</v>
      </c>
      <c r="B873" s="55"/>
      <c r="D873" s="19"/>
      <c r="E873" s="19"/>
      <c r="F873" s="19"/>
      <c r="G873" s="19"/>
      <c r="H873" s="19"/>
      <c r="I873" s="19"/>
      <c r="L873" s="10"/>
      <c r="O873" s="26"/>
    </row>
    <row r="874" spans="1:16" ht="11.1" customHeight="1" x14ac:dyDescent="0.2">
      <c r="A874" s="47" t="s">
        <v>240</v>
      </c>
      <c r="B874" s="47" t="s">
        <v>240</v>
      </c>
      <c r="C874" s="8" t="s">
        <v>284</v>
      </c>
      <c r="D874" s="9">
        <v>450</v>
      </c>
      <c r="E874" s="9"/>
      <c r="F874" s="9">
        <f t="shared" si="120"/>
        <v>450</v>
      </c>
      <c r="G874" s="9">
        <v>450</v>
      </c>
      <c r="H874" s="9">
        <v>450</v>
      </c>
      <c r="I874" s="17" t="s">
        <v>346</v>
      </c>
      <c r="K874" s="21"/>
      <c r="L874" s="22"/>
      <c r="M874" s="2"/>
      <c r="N874" s="22"/>
      <c r="O874" s="26"/>
      <c r="P874" s="22"/>
    </row>
    <row r="875" spans="1:16" ht="11.1" customHeight="1" x14ac:dyDescent="0.2">
      <c r="A875" s="47" t="s">
        <v>355</v>
      </c>
      <c r="B875" s="47"/>
      <c r="C875" s="8" t="s">
        <v>474</v>
      </c>
      <c r="D875" s="9">
        <v>50</v>
      </c>
      <c r="E875" s="9"/>
      <c r="F875" s="9">
        <f t="shared" si="120"/>
        <v>50</v>
      </c>
      <c r="G875" s="9">
        <v>19</v>
      </c>
      <c r="H875" s="9">
        <v>50</v>
      </c>
      <c r="I875" s="17" t="s">
        <v>346</v>
      </c>
      <c r="K875" s="21"/>
      <c r="L875" s="22"/>
      <c r="M875" s="2"/>
      <c r="N875" s="22"/>
      <c r="O875" s="26"/>
      <c r="P875" s="22"/>
    </row>
    <row r="876" spans="1:16" ht="11.1" customHeight="1" x14ac:dyDescent="0.2">
      <c r="A876" s="47" t="s">
        <v>240</v>
      </c>
      <c r="B876" s="47"/>
      <c r="C876" s="8" t="s">
        <v>285</v>
      </c>
      <c r="D876" s="9">
        <v>1800</v>
      </c>
      <c r="E876" s="9"/>
      <c r="F876" s="9">
        <f t="shared" si="120"/>
        <v>1800</v>
      </c>
      <c r="G876" s="9">
        <v>900</v>
      </c>
      <c r="H876" s="9">
        <v>1800</v>
      </c>
      <c r="I876" s="17" t="s">
        <v>346</v>
      </c>
      <c r="K876" s="21"/>
      <c r="L876" s="22"/>
      <c r="M876" s="2"/>
      <c r="N876" s="22"/>
      <c r="O876" s="26"/>
      <c r="P876" s="22"/>
    </row>
    <row r="877" spans="1:16" ht="11.1" customHeight="1" x14ac:dyDescent="0.2">
      <c r="A877" s="47" t="s">
        <v>240</v>
      </c>
      <c r="B877" s="47"/>
      <c r="C877" s="8" t="s">
        <v>286</v>
      </c>
      <c r="D877" s="9">
        <v>150</v>
      </c>
      <c r="E877" s="9"/>
      <c r="F877" s="9">
        <f t="shared" si="120"/>
        <v>150</v>
      </c>
      <c r="G877" s="9"/>
      <c r="H877" s="9">
        <v>150</v>
      </c>
      <c r="I877" s="17" t="s">
        <v>346</v>
      </c>
      <c r="K877" s="21"/>
      <c r="L877" s="22"/>
      <c r="M877" s="2"/>
      <c r="N877" s="22"/>
      <c r="O877" s="26"/>
      <c r="P877" s="22"/>
    </row>
    <row r="878" spans="1:16" ht="11.1" customHeight="1" x14ac:dyDescent="0.2">
      <c r="A878" s="47" t="s">
        <v>240</v>
      </c>
      <c r="B878" s="47"/>
      <c r="C878" s="8" t="s">
        <v>334</v>
      </c>
      <c r="D878" s="9">
        <v>300</v>
      </c>
      <c r="E878" s="9"/>
      <c r="F878" s="9">
        <f t="shared" si="120"/>
        <v>300</v>
      </c>
      <c r="G878" s="9">
        <v>100</v>
      </c>
      <c r="H878" s="9">
        <v>300</v>
      </c>
      <c r="I878" s="17" t="s">
        <v>346</v>
      </c>
      <c r="K878" s="21"/>
      <c r="L878" s="22"/>
      <c r="M878" s="2"/>
      <c r="N878" s="22"/>
      <c r="O878" s="26"/>
      <c r="P878" s="22"/>
    </row>
    <row r="879" spans="1:16" ht="10.5" customHeight="1" x14ac:dyDescent="0.2">
      <c r="A879" s="47" t="s">
        <v>350</v>
      </c>
      <c r="B879" s="47" t="s">
        <v>350</v>
      </c>
      <c r="C879" s="8" t="s">
        <v>287</v>
      </c>
      <c r="D879" s="9">
        <v>743</v>
      </c>
      <c r="E879" s="9"/>
      <c r="F879" s="9">
        <f t="shared" si="120"/>
        <v>743</v>
      </c>
      <c r="G879" s="9">
        <v>2</v>
      </c>
      <c r="H879" s="9">
        <v>743</v>
      </c>
      <c r="I879" s="17" t="s">
        <v>346</v>
      </c>
      <c r="K879" s="21"/>
      <c r="L879" s="22"/>
      <c r="M879" s="2"/>
      <c r="N879" s="22"/>
      <c r="O879" s="26"/>
      <c r="P879" s="22"/>
    </row>
    <row r="880" spans="1:16" ht="12" customHeight="1" x14ac:dyDescent="0.2">
      <c r="A880" s="47" t="s">
        <v>355</v>
      </c>
      <c r="B880" s="47" t="s">
        <v>355</v>
      </c>
      <c r="C880" s="11" t="s">
        <v>288</v>
      </c>
      <c r="D880" s="9">
        <v>500</v>
      </c>
      <c r="E880" s="9"/>
      <c r="F880" s="9">
        <f t="shared" si="120"/>
        <v>500</v>
      </c>
      <c r="G880" s="9"/>
      <c r="H880" s="9">
        <v>500</v>
      </c>
      <c r="I880" s="17" t="s">
        <v>346</v>
      </c>
      <c r="K880" s="21"/>
      <c r="L880" s="22"/>
      <c r="M880" s="2"/>
      <c r="N880" s="22"/>
      <c r="O880" s="26"/>
      <c r="P880" s="22"/>
    </row>
    <row r="881" spans="1:16" ht="14.25" customHeight="1" x14ac:dyDescent="0.2">
      <c r="A881" s="47" t="s">
        <v>350</v>
      </c>
      <c r="B881" s="47" t="s">
        <v>350</v>
      </c>
      <c r="C881" s="11" t="s">
        <v>289</v>
      </c>
      <c r="D881" s="9">
        <v>135</v>
      </c>
      <c r="E881" s="9"/>
      <c r="F881" s="9">
        <f t="shared" si="120"/>
        <v>135</v>
      </c>
      <c r="G881" s="9"/>
      <c r="H881" s="9">
        <v>135</v>
      </c>
      <c r="I881" s="17" t="s">
        <v>346</v>
      </c>
      <c r="K881" s="21"/>
      <c r="L881" s="22"/>
      <c r="M881" s="2"/>
      <c r="N881" s="22"/>
      <c r="O881" s="26"/>
      <c r="P881" s="22"/>
    </row>
    <row r="882" spans="1:16" ht="14.25" customHeight="1" x14ac:dyDescent="0.2">
      <c r="A882" s="47" t="s">
        <v>465</v>
      </c>
      <c r="B882" s="47" t="s">
        <v>363</v>
      </c>
      <c r="C882" s="11" t="s">
        <v>179</v>
      </c>
      <c r="D882" s="9">
        <v>120</v>
      </c>
      <c r="E882" s="9"/>
      <c r="F882" s="9">
        <f t="shared" si="120"/>
        <v>120</v>
      </c>
      <c r="G882" s="9"/>
      <c r="H882" s="9">
        <v>120</v>
      </c>
      <c r="I882" s="17" t="s">
        <v>346</v>
      </c>
      <c r="K882" s="21"/>
      <c r="L882" s="22"/>
      <c r="M882" s="2"/>
      <c r="N882" s="22"/>
      <c r="O882" s="26"/>
      <c r="P882" s="22"/>
    </row>
    <row r="883" spans="1:16" ht="12" customHeight="1" x14ac:dyDescent="0.2">
      <c r="A883" s="47" t="s">
        <v>240</v>
      </c>
      <c r="B883" s="47" t="s">
        <v>240</v>
      </c>
      <c r="C883" s="8" t="s">
        <v>169</v>
      </c>
      <c r="D883" s="9">
        <v>100</v>
      </c>
      <c r="E883" s="9"/>
      <c r="F883" s="9">
        <f t="shared" si="120"/>
        <v>100</v>
      </c>
      <c r="G883" s="9"/>
      <c r="H883" s="9">
        <v>100</v>
      </c>
      <c r="I883" s="17" t="s">
        <v>346</v>
      </c>
      <c r="K883" s="21"/>
      <c r="L883" s="22"/>
      <c r="M883" s="2"/>
      <c r="N883" s="22"/>
      <c r="O883" s="26"/>
      <c r="P883" s="22"/>
    </row>
    <row r="884" spans="1:16" ht="12" customHeight="1" x14ac:dyDescent="0.2">
      <c r="A884" s="47" t="s">
        <v>235</v>
      </c>
      <c r="B884" s="47"/>
      <c r="C884" s="8" t="s">
        <v>170</v>
      </c>
      <c r="D884" s="9">
        <v>120</v>
      </c>
      <c r="E884" s="9"/>
      <c r="F884" s="9">
        <f t="shared" si="120"/>
        <v>120</v>
      </c>
      <c r="G884" s="9">
        <v>57</v>
      </c>
      <c r="H884" s="9">
        <v>120</v>
      </c>
      <c r="I884" s="17" t="s">
        <v>346</v>
      </c>
      <c r="K884" s="21"/>
      <c r="L884" s="22"/>
      <c r="M884" s="2"/>
      <c r="N884" s="22"/>
      <c r="O884" s="26"/>
      <c r="P884" s="22"/>
    </row>
    <row r="885" spans="1:16" ht="12" customHeight="1" x14ac:dyDescent="0.2">
      <c r="A885" s="47" t="s">
        <v>240</v>
      </c>
      <c r="B885" s="47"/>
      <c r="C885" s="8" t="s">
        <v>752</v>
      </c>
      <c r="D885" s="9">
        <v>1200</v>
      </c>
      <c r="E885" s="9"/>
      <c r="F885" s="9">
        <f t="shared" si="120"/>
        <v>1200</v>
      </c>
      <c r="G885" s="9">
        <v>210</v>
      </c>
      <c r="H885" s="9">
        <v>900</v>
      </c>
      <c r="I885" s="17" t="s">
        <v>346</v>
      </c>
      <c r="K885" s="21"/>
      <c r="L885" s="22"/>
      <c r="M885" s="2"/>
      <c r="N885" s="22"/>
      <c r="O885" s="26"/>
      <c r="P885" s="22"/>
    </row>
    <row r="886" spans="1:16" ht="12" customHeight="1" x14ac:dyDescent="0.2">
      <c r="A886" s="47" t="s">
        <v>240</v>
      </c>
      <c r="B886" s="47"/>
      <c r="C886" s="8" t="s">
        <v>753</v>
      </c>
      <c r="D886" s="9">
        <v>1400</v>
      </c>
      <c r="E886" s="9"/>
      <c r="F886" s="9">
        <f t="shared" si="120"/>
        <v>1400</v>
      </c>
      <c r="G886" s="9">
        <v>1240</v>
      </c>
      <c r="H886" s="9">
        <v>1000</v>
      </c>
      <c r="I886" s="17" t="s">
        <v>346</v>
      </c>
      <c r="K886" s="21"/>
      <c r="L886" s="22"/>
      <c r="M886" s="2"/>
      <c r="N886" s="22"/>
      <c r="O886" s="26"/>
      <c r="P886" s="22"/>
    </row>
    <row r="887" spans="1:16" ht="12" customHeight="1" x14ac:dyDescent="0.2">
      <c r="A887" s="47" t="s">
        <v>240</v>
      </c>
      <c r="B887" s="47"/>
      <c r="C887" s="8" t="s">
        <v>480</v>
      </c>
      <c r="D887" s="9">
        <v>300</v>
      </c>
      <c r="E887" s="9"/>
      <c r="F887" s="9">
        <f t="shared" si="120"/>
        <v>300</v>
      </c>
      <c r="G887" s="9">
        <v>230</v>
      </c>
      <c r="H887" s="9">
        <v>300</v>
      </c>
      <c r="I887" s="17" t="s">
        <v>346</v>
      </c>
      <c r="K887" s="21"/>
      <c r="L887" s="22"/>
      <c r="M887" s="2"/>
      <c r="N887" s="22"/>
      <c r="O887" s="26"/>
      <c r="P887" s="22"/>
    </row>
    <row r="888" spans="1:16" ht="12" customHeight="1" x14ac:dyDescent="0.2">
      <c r="A888" s="47" t="s">
        <v>350</v>
      </c>
      <c r="B888" s="47" t="s">
        <v>350</v>
      </c>
      <c r="C888" s="8" t="s">
        <v>290</v>
      </c>
      <c r="D888" s="9">
        <v>875</v>
      </c>
      <c r="E888" s="9"/>
      <c r="F888" s="9">
        <f t="shared" si="120"/>
        <v>875</v>
      </c>
      <c r="G888" s="9">
        <v>561</v>
      </c>
      <c r="H888" s="9">
        <v>686</v>
      </c>
      <c r="I888" s="17" t="s">
        <v>346</v>
      </c>
      <c r="K888" s="21"/>
      <c r="L888" s="22"/>
      <c r="M888" s="2"/>
      <c r="N888" s="22"/>
      <c r="O888" s="26"/>
      <c r="P888" s="22"/>
    </row>
    <row r="889" spans="1:16" ht="12" customHeight="1" x14ac:dyDescent="0.2">
      <c r="A889" s="47" t="s">
        <v>240</v>
      </c>
      <c r="B889" s="47" t="s">
        <v>240</v>
      </c>
      <c r="C889" s="8" t="s">
        <v>754</v>
      </c>
      <c r="D889" s="9">
        <v>100</v>
      </c>
      <c r="E889" s="9"/>
      <c r="F889" s="9">
        <f t="shared" ref="F889:F890" si="121">SUM(D889:E889)</f>
        <v>100</v>
      </c>
      <c r="G889" s="9">
        <v>253</v>
      </c>
      <c r="H889" s="9">
        <v>100</v>
      </c>
      <c r="I889" s="17" t="s">
        <v>346</v>
      </c>
      <c r="K889" s="21"/>
      <c r="L889" s="22"/>
      <c r="M889" s="2"/>
      <c r="N889" s="22"/>
      <c r="O889" s="26"/>
      <c r="P889" s="22"/>
    </row>
    <row r="890" spans="1:16" ht="12" customHeight="1" x14ac:dyDescent="0.2">
      <c r="A890" s="47" t="s">
        <v>350</v>
      </c>
      <c r="B890" s="47" t="s">
        <v>350</v>
      </c>
      <c r="C890" s="8" t="s">
        <v>330</v>
      </c>
      <c r="D890" s="9">
        <v>27</v>
      </c>
      <c r="E890" s="9"/>
      <c r="F890" s="9">
        <f t="shared" si="121"/>
        <v>27</v>
      </c>
      <c r="G890" s="9">
        <v>1</v>
      </c>
      <c r="H890" s="9">
        <v>27</v>
      </c>
      <c r="I890" s="17" t="s">
        <v>346</v>
      </c>
      <c r="K890" s="21"/>
      <c r="L890" s="22"/>
      <c r="M890" s="2"/>
      <c r="N890" s="22"/>
      <c r="O890" s="26"/>
      <c r="P890" s="22"/>
    </row>
    <row r="891" spans="1:16" s="3" customFormat="1" ht="12" customHeight="1" x14ac:dyDescent="0.2">
      <c r="A891" s="48"/>
      <c r="B891" s="48"/>
      <c r="C891" s="13" t="s">
        <v>67</v>
      </c>
      <c r="D891" s="14">
        <f>SUM(D852:D890)</f>
        <v>16689</v>
      </c>
      <c r="E891" s="14">
        <f>SUM(E852:E890)</f>
        <v>0</v>
      </c>
      <c r="F891" s="14">
        <f>SUM(F852:F890)</f>
        <v>16689</v>
      </c>
      <c r="G891" s="14">
        <f>SUM(G852:G890)</f>
        <v>5816</v>
      </c>
      <c r="H891" s="14">
        <f>SUM(H852:H890)</f>
        <v>14022</v>
      </c>
      <c r="I891" s="6"/>
      <c r="J891" s="10"/>
      <c r="M891" s="6"/>
      <c r="O891" s="26"/>
    </row>
    <row r="892" spans="1:16" s="3" customFormat="1" ht="12" customHeight="1" x14ac:dyDescent="0.2">
      <c r="A892" s="45"/>
      <c r="B892" s="45"/>
      <c r="D892" s="6"/>
      <c r="E892" s="6"/>
      <c r="F892" s="6"/>
      <c r="G892" s="6"/>
      <c r="H892" s="6"/>
      <c r="I892" s="6"/>
      <c r="J892" s="10"/>
      <c r="M892" s="6"/>
      <c r="O892" s="26"/>
    </row>
    <row r="893" spans="1:16" s="3" customFormat="1" ht="12" customHeight="1" x14ac:dyDescent="0.2">
      <c r="A893" s="45"/>
      <c r="B893" s="45"/>
      <c r="D893" s="6"/>
      <c r="E893" s="6"/>
      <c r="F893" s="6"/>
      <c r="G893" s="6"/>
      <c r="H893" s="6"/>
      <c r="I893" s="6"/>
      <c r="J893" s="10"/>
      <c r="M893" s="6"/>
      <c r="O893" s="26"/>
    </row>
    <row r="894" spans="1:16" s="1" customFormat="1" x14ac:dyDescent="0.2">
      <c r="A894" s="44" t="s">
        <v>263</v>
      </c>
      <c r="B894" s="44"/>
      <c r="D894" s="5"/>
      <c r="E894" s="5"/>
      <c r="F894" s="5"/>
      <c r="G894" s="5"/>
      <c r="H894" s="5"/>
      <c r="I894" s="5"/>
      <c r="L894" s="2"/>
      <c r="O894" s="26"/>
    </row>
    <row r="895" spans="1:16" ht="12" customHeight="1" x14ac:dyDescent="0.2">
      <c r="A895" s="44" t="s">
        <v>248</v>
      </c>
      <c r="B895" s="44"/>
      <c r="C895" s="1"/>
      <c r="O895" s="26"/>
    </row>
    <row r="896" spans="1:16" x14ac:dyDescent="0.2">
      <c r="A896" s="45" t="s">
        <v>53</v>
      </c>
      <c r="B896" s="45"/>
      <c r="O896" s="26"/>
    </row>
    <row r="897" spans="1:257" x14ac:dyDescent="0.2">
      <c r="A897" s="47" t="s">
        <v>359</v>
      </c>
      <c r="B897" s="47" t="s">
        <v>359</v>
      </c>
      <c r="C897" s="8" t="s">
        <v>138</v>
      </c>
      <c r="D897" s="9">
        <v>50</v>
      </c>
      <c r="E897" s="9"/>
      <c r="F897" s="9">
        <f>SUM(D897:E897)</f>
        <v>50</v>
      </c>
      <c r="G897" s="9"/>
      <c r="H897" s="9">
        <v>50</v>
      </c>
      <c r="I897" s="17" t="s">
        <v>346</v>
      </c>
      <c r="J897" s="10" t="s">
        <v>139</v>
      </c>
      <c r="O897" s="26"/>
    </row>
    <row r="898" spans="1:257" x14ac:dyDescent="0.2">
      <c r="A898" s="47" t="s">
        <v>242</v>
      </c>
      <c r="B898" s="47" t="s">
        <v>242</v>
      </c>
      <c r="C898" s="8" t="s">
        <v>121</v>
      </c>
      <c r="D898" s="9">
        <v>20</v>
      </c>
      <c r="E898" s="9"/>
      <c r="F898" s="9">
        <f t="shared" ref="F898:F902" si="122">SUM(D898:E898)</f>
        <v>20</v>
      </c>
      <c r="G898" s="9"/>
      <c r="H898" s="9">
        <v>20</v>
      </c>
      <c r="I898" s="17" t="s">
        <v>346</v>
      </c>
      <c r="O898" s="26"/>
    </row>
    <row r="899" spans="1:257" x14ac:dyDescent="0.2">
      <c r="A899" s="47" t="s">
        <v>240</v>
      </c>
      <c r="B899" s="47" t="s">
        <v>240</v>
      </c>
      <c r="C899" s="8" t="s">
        <v>55</v>
      </c>
      <c r="D899" s="9">
        <v>35</v>
      </c>
      <c r="E899" s="9"/>
      <c r="F899" s="9">
        <f t="shared" si="122"/>
        <v>35</v>
      </c>
      <c r="G899" s="9"/>
      <c r="H899" s="9">
        <v>35</v>
      </c>
      <c r="I899" s="17" t="s">
        <v>346</v>
      </c>
      <c r="O899" s="26"/>
    </row>
    <row r="900" spans="1:257" x14ac:dyDescent="0.2">
      <c r="A900" s="47" t="s">
        <v>350</v>
      </c>
      <c r="B900" s="47" t="s">
        <v>350</v>
      </c>
      <c r="C900" s="8" t="s">
        <v>56</v>
      </c>
      <c r="D900" s="9">
        <v>29</v>
      </c>
      <c r="E900" s="9"/>
      <c r="F900" s="9">
        <f t="shared" si="122"/>
        <v>29</v>
      </c>
      <c r="G900" s="9"/>
      <c r="H900" s="9">
        <v>29</v>
      </c>
      <c r="I900" s="17" t="s">
        <v>346</v>
      </c>
      <c r="J900" s="12"/>
      <c r="K900" s="12"/>
      <c r="L900" s="12"/>
      <c r="O900" s="26"/>
    </row>
    <row r="901" spans="1:257" x14ac:dyDescent="0.2">
      <c r="A901" s="47" t="s">
        <v>408</v>
      </c>
      <c r="B901" s="47" t="s">
        <v>356</v>
      </c>
      <c r="C901" s="8" t="s">
        <v>307</v>
      </c>
      <c r="D901" s="9">
        <v>500</v>
      </c>
      <c r="E901" s="9"/>
      <c r="F901" s="9">
        <f t="shared" si="122"/>
        <v>500</v>
      </c>
      <c r="G901" s="9">
        <v>700</v>
      </c>
      <c r="H901" s="9">
        <v>700</v>
      </c>
      <c r="I901" s="17" t="s">
        <v>346</v>
      </c>
      <c r="J901" s="12"/>
      <c r="K901" s="12"/>
      <c r="L901" s="12"/>
      <c r="O901" s="26"/>
    </row>
    <row r="902" spans="1:257" x14ac:dyDescent="0.2">
      <c r="A902" s="47" t="s">
        <v>408</v>
      </c>
      <c r="B902" s="47"/>
      <c r="C902" s="8" t="s">
        <v>147</v>
      </c>
      <c r="D902" s="9">
        <v>4500</v>
      </c>
      <c r="E902" s="9"/>
      <c r="F902" s="9">
        <f t="shared" si="122"/>
        <v>4500</v>
      </c>
      <c r="G902" s="9">
        <v>5450</v>
      </c>
      <c r="H902" s="9">
        <v>5400</v>
      </c>
      <c r="I902" s="17" t="s">
        <v>346</v>
      </c>
      <c r="O902" s="26"/>
    </row>
    <row r="903" spans="1:257" s="3" customFormat="1" x14ac:dyDescent="0.2">
      <c r="A903" s="48"/>
      <c r="B903" s="48"/>
      <c r="C903" s="13" t="s">
        <v>54</v>
      </c>
      <c r="D903" s="14">
        <f>SUM(D897:D902)</f>
        <v>5134</v>
      </c>
      <c r="E903" s="14">
        <f>SUM(E897:E902)</f>
        <v>0</v>
      </c>
      <c r="F903" s="14">
        <f>SUM(F897:F902)</f>
        <v>5134</v>
      </c>
      <c r="G903" s="14">
        <f>SUM(G897:G902)</f>
        <v>6150</v>
      </c>
      <c r="H903" s="14">
        <f>SUM(H897:H902)</f>
        <v>6234</v>
      </c>
      <c r="I903" s="6"/>
      <c r="O903" s="26"/>
    </row>
    <row r="904" spans="1:257" s="3" customFormat="1" x14ac:dyDescent="0.2">
      <c r="A904" s="45"/>
      <c r="B904" s="45"/>
      <c r="D904" s="6"/>
      <c r="E904" s="6"/>
      <c r="F904" s="6"/>
      <c r="G904" s="6"/>
      <c r="H904" s="6"/>
      <c r="I904" s="6"/>
      <c r="O904" s="26"/>
    </row>
    <row r="905" spans="1:257" s="3" customFormat="1" x14ac:dyDescent="0.2">
      <c r="A905" s="45"/>
      <c r="B905" s="45"/>
      <c r="D905" s="6"/>
      <c r="E905" s="6"/>
      <c r="F905" s="6"/>
      <c r="G905" s="6"/>
      <c r="H905" s="6"/>
      <c r="I905" s="6"/>
      <c r="O905" s="26"/>
    </row>
    <row r="906" spans="1:257" s="27" customFormat="1" x14ac:dyDescent="0.2">
      <c r="A906" s="51" t="s">
        <v>264</v>
      </c>
      <c r="B906" s="51"/>
      <c r="C906" s="35"/>
      <c r="D906" s="42"/>
      <c r="E906" s="42"/>
      <c r="F906" s="42"/>
      <c r="G906" s="42"/>
      <c r="H906" s="42"/>
      <c r="I906" s="42"/>
      <c r="L906" s="38"/>
    </row>
    <row r="907" spans="1:257" ht="12.45" customHeight="1" x14ac:dyDescent="0.2">
      <c r="A907" s="44" t="s">
        <v>248</v>
      </c>
      <c r="B907" s="44"/>
      <c r="C907" s="44"/>
      <c r="D907" s="44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4"/>
      <c r="S907" s="44"/>
      <c r="T907" s="44"/>
      <c r="U907" s="44"/>
      <c r="V907" s="44"/>
      <c r="W907" s="44"/>
      <c r="X907" s="44"/>
      <c r="Y907" s="44"/>
      <c r="Z907" s="44"/>
      <c r="AA907" s="44"/>
      <c r="AB907" s="44"/>
      <c r="AC907" s="44"/>
      <c r="AD907" s="44"/>
      <c r="AE907" s="44"/>
      <c r="AF907" s="44"/>
      <c r="AG907" s="44"/>
      <c r="AH907" s="44"/>
      <c r="AI907" s="44"/>
      <c r="AJ907" s="44"/>
      <c r="AK907" s="44"/>
      <c r="AL907" s="44"/>
      <c r="AM907" s="44"/>
      <c r="AN907" s="44"/>
      <c r="AO907" s="44"/>
      <c r="AP907" s="44"/>
      <c r="AQ907" s="44"/>
      <c r="AR907" s="44"/>
      <c r="AS907" s="44"/>
      <c r="AT907" s="44"/>
      <c r="AU907" s="44"/>
      <c r="AV907" s="44"/>
      <c r="AW907" s="44"/>
      <c r="AX907" s="44"/>
      <c r="AY907" s="44"/>
      <c r="AZ907" s="44"/>
      <c r="BA907" s="44"/>
      <c r="BB907" s="44"/>
      <c r="BC907" s="44"/>
      <c r="BD907" s="44"/>
      <c r="BE907" s="44"/>
      <c r="BF907" s="44"/>
      <c r="BG907" s="44"/>
      <c r="BH907" s="44"/>
      <c r="BI907" s="44"/>
      <c r="BJ907" s="44"/>
      <c r="BK907" s="44"/>
      <c r="BL907" s="44"/>
      <c r="BM907" s="44"/>
      <c r="BN907" s="44"/>
      <c r="BO907" s="44"/>
      <c r="BP907" s="44"/>
      <c r="BQ907" s="44"/>
      <c r="BR907" s="44"/>
      <c r="BS907" s="44"/>
      <c r="BT907" s="44"/>
      <c r="BU907" s="44"/>
      <c r="BV907" s="44"/>
      <c r="BW907" s="44"/>
      <c r="BX907" s="44"/>
      <c r="BY907" s="44"/>
      <c r="BZ907" s="44"/>
      <c r="CA907" s="44"/>
      <c r="CB907" s="44"/>
      <c r="CC907" s="44"/>
      <c r="CD907" s="44"/>
      <c r="CE907" s="44"/>
      <c r="CF907" s="44"/>
      <c r="CG907" s="44"/>
      <c r="CH907" s="44"/>
      <c r="CI907" s="44"/>
      <c r="CJ907" s="44"/>
      <c r="CK907" s="44"/>
      <c r="CL907" s="44"/>
      <c r="CM907" s="44"/>
      <c r="CN907" s="44"/>
      <c r="CO907" s="44"/>
      <c r="CP907" s="44"/>
      <c r="CQ907" s="44"/>
      <c r="CR907" s="44"/>
      <c r="CS907" s="44"/>
      <c r="CT907" s="44"/>
      <c r="CU907" s="44"/>
      <c r="CV907" s="44"/>
      <c r="CW907" s="44"/>
      <c r="CX907" s="44"/>
      <c r="CY907" s="44"/>
      <c r="CZ907" s="44"/>
      <c r="DA907" s="44"/>
      <c r="DB907" s="44"/>
      <c r="DC907" s="44"/>
      <c r="DD907" s="44"/>
      <c r="DE907" s="44"/>
      <c r="DF907" s="44"/>
      <c r="DG907" s="44"/>
      <c r="DH907" s="44"/>
      <c r="DI907" s="44"/>
      <c r="DJ907" s="44"/>
      <c r="DK907" s="44"/>
      <c r="DL907" s="44"/>
      <c r="DM907" s="44"/>
      <c r="DN907" s="44"/>
      <c r="DO907" s="44"/>
      <c r="DP907" s="44"/>
      <c r="DQ907" s="44"/>
      <c r="DR907" s="44"/>
      <c r="DS907" s="44"/>
      <c r="DT907" s="44"/>
      <c r="DU907" s="44"/>
      <c r="DV907" s="44"/>
      <c r="DW907" s="44"/>
      <c r="DX907" s="44"/>
      <c r="DY907" s="44"/>
      <c r="DZ907" s="44"/>
      <c r="EA907" s="44"/>
      <c r="EB907" s="44"/>
      <c r="EC907" s="44"/>
      <c r="ED907" s="44"/>
      <c r="EE907" s="44"/>
      <c r="EF907" s="44"/>
      <c r="EG907" s="44"/>
      <c r="EH907" s="44"/>
      <c r="EI907" s="44"/>
      <c r="EJ907" s="44"/>
      <c r="EK907" s="44"/>
      <c r="EL907" s="44"/>
      <c r="EM907" s="44"/>
      <c r="EN907" s="44"/>
      <c r="EO907" s="44"/>
      <c r="EP907" s="44"/>
      <c r="EQ907" s="44"/>
      <c r="ER907" s="44"/>
      <c r="ES907" s="44"/>
      <c r="ET907" s="44"/>
      <c r="EU907" s="44"/>
      <c r="EV907" s="44"/>
      <c r="EW907" s="44"/>
      <c r="EX907" s="44"/>
      <c r="EY907" s="44"/>
      <c r="EZ907" s="44"/>
      <c r="FA907" s="44"/>
      <c r="FB907" s="44"/>
      <c r="FC907" s="44"/>
      <c r="FD907" s="44"/>
      <c r="FE907" s="44"/>
      <c r="FF907" s="44"/>
      <c r="FG907" s="44"/>
      <c r="FH907" s="44"/>
      <c r="FI907" s="44"/>
      <c r="FJ907" s="44"/>
      <c r="FK907" s="44"/>
      <c r="FL907" s="44"/>
      <c r="FM907" s="44"/>
      <c r="FN907" s="44"/>
      <c r="FO907" s="44"/>
      <c r="FP907" s="44"/>
      <c r="FQ907" s="44"/>
      <c r="FR907" s="44"/>
      <c r="FS907" s="44"/>
      <c r="FT907" s="44"/>
      <c r="FU907" s="44"/>
      <c r="FV907" s="44"/>
      <c r="FW907" s="44"/>
      <c r="FX907" s="44"/>
      <c r="FY907" s="44"/>
      <c r="FZ907" s="44"/>
      <c r="GA907" s="44"/>
      <c r="GB907" s="44"/>
      <c r="GC907" s="44"/>
      <c r="GD907" s="44"/>
      <c r="GE907" s="44"/>
      <c r="GF907" s="44"/>
      <c r="GG907" s="44"/>
      <c r="GH907" s="44"/>
      <c r="GI907" s="44"/>
      <c r="GJ907" s="44"/>
      <c r="GK907" s="44"/>
      <c r="GL907" s="44"/>
      <c r="GM907" s="44"/>
      <c r="GN907" s="44"/>
      <c r="GO907" s="44"/>
      <c r="GP907" s="44"/>
      <c r="GQ907" s="44"/>
      <c r="GR907" s="44"/>
      <c r="GS907" s="44"/>
      <c r="GT907" s="44"/>
      <c r="GU907" s="44"/>
      <c r="GV907" s="44"/>
      <c r="GW907" s="44"/>
      <c r="GX907" s="44"/>
      <c r="GY907" s="44"/>
      <c r="GZ907" s="44"/>
      <c r="HA907" s="44"/>
      <c r="HB907" s="44"/>
      <c r="HC907" s="44"/>
      <c r="HD907" s="44"/>
      <c r="HE907" s="44"/>
      <c r="HF907" s="44"/>
      <c r="HG907" s="44"/>
      <c r="HH907" s="44"/>
      <c r="HI907" s="44"/>
      <c r="HJ907" s="44"/>
      <c r="HK907" s="44"/>
      <c r="HL907" s="44"/>
      <c r="HM907" s="44"/>
      <c r="HN907" s="44"/>
      <c r="HO907" s="44"/>
      <c r="HP907" s="44"/>
      <c r="HQ907" s="44"/>
      <c r="HR907" s="44"/>
      <c r="HS907" s="44"/>
      <c r="HT907" s="44"/>
      <c r="HU907" s="44"/>
      <c r="HV907" s="44"/>
      <c r="HW907" s="44"/>
      <c r="HX907" s="44"/>
      <c r="HY907" s="44"/>
      <c r="HZ907" s="44"/>
      <c r="IA907" s="44"/>
      <c r="IB907" s="44"/>
      <c r="IC907" s="44"/>
      <c r="ID907" s="44"/>
      <c r="IE907" s="44"/>
      <c r="IF907" s="44"/>
      <c r="IG907" s="44"/>
      <c r="IH907" s="44"/>
      <c r="II907" s="44"/>
      <c r="IJ907" s="44"/>
      <c r="IK907" s="44"/>
      <c r="IL907" s="44"/>
      <c r="IM907" s="44"/>
      <c r="IN907" s="44"/>
      <c r="IO907" s="44"/>
      <c r="IP907" s="44"/>
      <c r="IQ907" s="44"/>
      <c r="IR907" s="44"/>
      <c r="IS907" s="44"/>
      <c r="IT907" s="44"/>
      <c r="IU907" s="44"/>
      <c r="IV907" s="44"/>
      <c r="IW907" s="44"/>
    </row>
    <row r="908" spans="1:257" s="27" customFormat="1" x14ac:dyDescent="0.2">
      <c r="A908" s="52" t="s">
        <v>51</v>
      </c>
      <c r="B908" s="52"/>
      <c r="C908" s="34"/>
      <c r="D908" s="41"/>
      <c r="E908" s="41"/>
      <c r="F908" s="41"/>
      <c r="G908" s="41"/>
      <c r="H908" s="41"/>
      <c r="I908" s="41"/>
      <c r="L908" s="38"/>
    </row>
    <row r="909" spans="1:257" s="27" customFormat="1" x14ac:dyDescent="0.2">
      <c r="A909" s="53" t="s">
        <v>237</v>
      </c>
      <c r="B909" s="53" t="s">
        <v>237</v>
      </c>
      <c r="C909" s="37" t="s">
        <v>155</v>
      </c>
      <c r="D909" s="28">
        <v>50</v>
      </c>
      <c r="E909" s="28"/>
      <c r="F909" s="28">
        <f>SUM(D909:E909)</f>
        <v>50</v>
      </c>
      <c r="G909" s="28">
        <v>60</v>
      </c>
      <c r="H909" s="28">
        <v>50</v>
      </c>
      <c r="I909" s="36" t="s">
        <v>347</v>
      </c>
      <c r="J909" s="27" t="s">
        <v>164</v>
      </c>
      <c r="L909" s="38"/>
    </row>
    <row r="910" spans="1:257" s="27" customFormat="1" x14ac:dyDescent="0.2">
      <c r="A910" s="53" t="s">
        <v>349</v>
      </c>
      <c r="B910" s="53" t="s">
        <v>349</v>
      </c>
      <c r="C910" s="37" t="s">
        <v>159</v>
      </c>
      <c r="D910" s="28">
        <v>14</v>
      </c>
      <c r="E910" s="28"/>
      <c r="F910" s="28">
        <f>SUM(D910:E910)</f>
        <v>14</v>
      </c>
      <c r="G910" s="28">
        <v>16</v>
      </c>
      <c r="H910" s="28">
        <v>14</v>
      </c>
      <c r="I910" s="36" t="s">
        <v>347</v>
      </c>
      <c r="L910" s="38"/>
    </row>
    <row r="911" spans="1:257" s="34" customFormat="1" x14ac:dyDescent="0.2">
      <c r="A911" s="54"/>
      <c r="B911" s="54"/>
      <c r="C911" s="39" t="s">
        <v>52</v>
      </c>
      <c r="D911" s="40">
        <f>SUM(D909:D910)</f>
        <v>64</v>
      </c>
      <c r="E911" s="40">
        <f>SUM(E909:E910)</f>
        <v>0</v>
      </c>
      <c r="F911" s="40">
        <f>SUM(F909:F910)</f>
        <v>64</v>
      </c>
      <c r="G911" s="40">
        <f>SUM(G909:G910)</f>
        <v>76</v>
      </c>
      <c r="H911" s="40">
        <f>SUM(H909:H910)</f>
        <v>64</v>
      </c>
      <c r="I911" s="41"/>
      <c r="L911" s="38"/>
    </row>
    <row r="912" spans="1:257" s="34" customFormat="1" x14ac:dyDescent="0.2">
      <c r="A912" s="52"/>
      <c r="B912" s="52"/>
      <c r="D912" s="41"/>
      <c r="E912" s="41"/>
      <c r="F912" s="41"/>
      <c r="G912" s="41"/>
      <c r="H912" s="41"/>
      <c r="I912" s="41"/>
      <c r="L912" s="38"/>
    </row>
    <row r="913" spans="1:257" s="34" customFormat="1" x14ac:dyDescent="0.2">
      <c r="A913" s="52"/>
      <c r="B913" s="52"/>
      <c r="D913" s="41"/>
      <c r="E913" s="41"/>
      <c r="F913" s="41"/>
      <c r="G913" s="41"/>
      <c r="H913" s="41"/>
      <c r="I913" s="41"/>
      <c r="L913" s="38"/>
    </row>
    <row r="914" spans="1:257" s="63" customFormat="1" ht="12" customHeight="1" x14ac:dyDescent="0.2">
      <c r="A914" s="62" t="s">
        <v>265</v>
      </c>
      <c r="B914" s="62"/>
      <c r="D914" s="64"/>
      <c r="E914" s="64"/>
      <c r="F914" s="64"/>
      <c r="G914" s="64"/>
      <c r="H914" s="64"/>
      <c r="I914" s="64"/>
      <c r="O914" s="65"/>
    </row>
    <row r="915" spans="1:257" s="63" customFormat="1" ht="12" customHeight="1" x14ac:dyDescent="0.2">
      <c r="A915" s="62" t="s">
        <v>262</v>
      </c>
      <c r="B915" s="62"/>
      <c r="D915" s="64"/>
      <c r="E915" s="64"/>
      <c r="F915" s="64"/>
      <c r="G915" s="64"/>
      <c r="H915" s="64"/>
      <c r="I915" s="64"/>
      <c r="O915" s="65"/>
    </row>
    <row r="916" spans="1:257" s="27" customFormat="1" x14ac:dyDescent="0.2">
      <c r="A916" s="52" t="s">
        <v>51</v>
      </c>
      <c r="B916" s="52"/>
      <c r="C916" s="34"/>
      <c r="D916" s="41"/>
      <c r="E916" s="41"/>
      <c r="F916" s="41"/>
      <c r="G916" s="41"/>
      <c r="H916" s="41"/>
      <c r="I916" s="41"/>
      <c r="L916" s="38"/>
    </row>
    <row r="917" spans="1:257" s="27" customFormat="1" x14ac:dyDescent="0.2">
      <c r="A917" s="53" t="s">
        <v>237</v>
      </c>
      <c r="B917" s="53" t="s">
        <v>237</v>
      </c>
      <c r="C917" s="37" t="s">
        <v>272</v>
      </c>
      <c r="D917" s="66">
        <v>20</v>
      </c>
      <c r="E917" s="66"/>
      <c r="F917" s="66">
        <f>SUM(D917:E917)</f>
        <v>20</v>
      </c>
      <c r="G917" s="66"/>
      <c r="H917" s="66">
        <v>0</v>
      </c>
      <c r="I917" s="36" t="s">
        <v>347</v>
      </c>
      <c r="K917" s="38"/>
    </row>
    <row r="918" spans="1:257" s="27" customFormat="1" x14ac:dyDescent="0.2">
      <c r="A918" s="53" t="s">
        <v>237</v>
      </c>
      <c r="B918" s="53"/>
      <c r="C918" s="37" t="s">
        <v>165</v>
      </c>
      <c r="D918" s="28">
        <v>150</v>
      </c>
      <c r="E918" s="28"/>
      <c r="F918" s="66">
        <f t="shared" ref="F918:F920" si="123">SUM(D918:E918)</f>
        <v>150</v>
      </c>
      <c r="G918" s="28">
        <v>37</v>
      </c>
      <c r="H918" s="28">
        <v>30</v>
      </c>
      <c r="I918" s="36" t="s">
        <v>347</v>
      </c>
      <c r="L918" s="38"/>
    </row>
    <row r="919" spans="1:257" s="27" customFormat="1" x14ac:dyDescent="0.2">
      <c r="A919" s="53" t="s">
        <v>349</v>
      </c>
      <c r="B919" s="53" t="s">
        <v>349</v>
      </c>
      <c r="C919" s="37" t="s">
        <v>159</v>
      </c>
      <c r="D919" s="28">
        <v>46</v>
      </c>
      <c r="E919" s="28"/>
      <c r="F919" s="66">
        <f t="shared" si="123"/>
        <v>46</v>
      </c>
      <c r="G919" s="28">
        <v>10</v>
      </c>
      <c r="H919" s="28">
        <v>8</v>
      </c>
      <c r="I919" s="36" t="s">
        <v>347</v>
      </c>
      <c r="J919" s="36"/>
      <c r="L919" s="38"/>
    </row>
    <row r="920" spans="1:257" s="27" customFormat="1" x14ac:dyDescent="0.2">
      <c r="A920" s="53" t="s">
        <v>637</v>
      </c>
      <c r="B920" s="53"/>
      <c r="C920" s="37" t="s">
        <v>585</v>
      </c>
      <c r="D920" s="28">
        <v>0</v>
      </c>
      <c r="E920" s="28"/>
      <c r="F920" s="66">
        <f t="shared" si="123"/>
        <v>0</v>
      </c>
      <c r="G920" s="28"/>
      <c r="H920" s="28">
        <v>0</v>
      </c>
      <c r="I920" s="36" t="s">
        <v>347</v>
      </c>
      <c r="J920" s="36"/>
      <c r="L920" s="38"/>
    </row>
    <row r="921" spans="1:257" s="34" customFormat="1" x14ac:dyDescent="0.2">
      <c r="A921" s="54"/>
      <c r="B921" s="54"/>
      <c r="C921" s="39" t="s">
        <v>52</v>
      </c>
      <c r="D921" s="40">
        <f t="shared" ref="D921:F921" si="124">SUM(D917:D920)</f>
        <v>216</v>
      </c>
      <c r="E921" s="40">
        <f t="shared" si="124"/>
        <v>0</v>
      </c>
      <c r="F921" s="40">
        <f t="shared" si="124"/>
        <v>216</v>
      </c>
      <c r="G921" s="40">
        <f>SUM(G917:G920)</f>
        <v>47</v>
      </c>
      <c r="H921" s="40">
        <f>SUM(H917:H920)</f>
        <v>38</v>
      </c>
      <c r="I921" s="41"/>
      <c r="L921" s="38"/>
    </row>
    <row r="922" spans="1:257" s="34" customFormat="1" x14ac:dyDescent="0.2">
      <c r="A922" s="52"/>
      <c r="B922" s="52"/>
      <c r="D922" s="41"/>
      <c r="E922" s="41"/>
      <c r="F922" s="41"/>
      <c r="G922" s="41"/>
      <c r="H922" s="41"/>
      <c r="I922" s="41"/>
      <c r="L922" s="38"/>
    </row>
    <row r="923" spans="1:257" s="34" customFormat="1" x14ac:dyDescent="0.2">
      <c r="A923" s="52"/>
      <c r="B923" s="52"/>
      <c r="D923" s="41"/>
      <c r="E923" s="41"/>
      <c r="F923" s="41"/>
      <c r="G923" s="41"/>
      <c r="H923" s="41"/>
      <c r="I923" s="41"/>
      <c r="L923" s="38"/>
    </row>
    <row r="924" spans="1:257" s="27" customFormat="1" x14ac:dyDescent="0.2">
      <c r="A924" s="51" t="s">
        <v>266</v>
      </c>
      <c r="B924" s="51"/>
      <c r="C924" s="35"/>
      <c r="D924" s="42"/>
      <c r="E924" s="42"/>
      <c r="F924" s="42"/>
      <c r="G924" s="42"/>
      <c r="H924" s="42"/>
      <c r="I924" s="42"/>
      <c r="L924" s="38"/>
    </row>
    <row r="925" spans="1:257" ht="12.45" customHeight="1" x14ac:dyDescent="0.2">
      <c r="A925" s="44" t="s">
        <v>248</v>
      </c>
      <c r="B925" s="44"/>
      <c r="C925" s="44"/>
      <c r="D925" s="44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4"/>
      <c r="S925" s="44"/>
      <c r="T925" s="44"/>
      <c r="U925" s="44"/>
      <c r="V925" s="44"/>
      <c r="W925" s="44"/>
      <c r="X925" s="44"/>
      <c r="Y925" s="44"/>
      <c r="Z925" s="44"/>
      <c r="AA925" s="44"/>
      <c r="AB925" s="44"/>
      <c r="AC925" s="44"/>
      <c r="AD925" s="44"/>
      <c r="AE925" s="44"/>
      <c r="AF925" s="44"/>
      <c r="AG925" s="44"/>
      <c r="AH925" s="44"/>
      <c r="AI925" s="44"/>
      <c r="AJ925" s="44"/>
      <c r="AK925" s="44"/>
      <c r="AL925" s="44"/>
      <c r="AM925" s="44"/>
      <c r="AN925" s="44"/>
      <c r="AO925" s="44"/>
      <c r="AP925" s="44"/>
      <c r="AQ925" s="44"/>
      <c r="AR925" s="44"/>
      <c r="AS925" s="44"/>
      <c r="AT925" s="44"/>
      <c r="AU925" s="44"/>
      <c r="AV925" s="44"/>
      <c r="AW925" s="44"/>
      <c r="AX925" s="44"/>
      <c r="AY925" s="44"/>
      <c r="AZ925" s="44"/>
      <c r="BA925" s="44"/>
      <c r="BB925" s="44"/>
      <c r="BC925" s="44"/>
      <c r="BD925" s="44"/>
      <c r="BE925" s="44"/>
      <c r="BF925" s="44"/>
      <c r="BG925" s="44"/>
      <c r="BH925" s="44"/>
      <c r="BI925" s="44"/>
      <c r="BJ925" s="44"/>
      <c r="BK925" s="44"/>
      <c r="BL925" s="44"/>
      <c r="BM925" s="44"/>
      <c r="BN925" s="44"/>
      <c r="BO925" s="44"/>
      <c r="BP925" s="44"/>
      <c r="BQ925" s="44"/>
      <c r="BR925" s="44"/>
      <c r="BS925" s="44"/>
      <c r="BT925" s="44"/>
      <c r="BU925" s="44"/>
      <c r="BV925" s="44"/>
      <c r="BW925" s="44"/>
      <c r="BX925" s="44"/>
      <c r="BY925" s="44"/>
      <c r="BZ925" s="44"/>
      <c r="CA925" s="44"/>
      <c r="CB925" s="44"/>
      <c r="CC925" s="44"/>
      <c r="CD925" s="44"/>
      <c r="CE925" s="44"/>
      <c r="CF925" s="44"/>
      <c r="CG925" s="44"/>
      <c r="CH925" s="44"/>
      <c r="CI925" s="44"/>
      <c r="CJ925" s="44"/>
      <c r="CK925" s="44"/>
      <c r="CL925" s="44"/>
      <c r="CM925" s="44"/>
      <c r="CN925" s="44"/>
      <c r="CO925" s="44"/>
      <c r="CP925" s="44"/>
      <c r="CQ925" s="44"/>
      <c r="CR925" s="44"/>
      <c r="CS925" s="44"/>
      <c r="CT925" s="44"/>
      <c r="CU925" s="44"/>
      <c r="CV925" s="44"/>
      <c r="CW925" s="44"/>
      <c r="CX925" s="44"/>
      <c r="CY925" s="44"/>
      <c r="CZ925" s="44"/>
      <c r="DA925" s="44"/>
      <c r="DB925" s="44"/>
      <c r="DC925" s="44"/>
      <c r="DD925" s="44"/>
      <c r="DE925" s="44"/>
      <c r="DF925" s="44"/>
      <c r="DG925" s="44"/>
      <c r="DH925" s="44"/>
      <c r="DI925" s="44"/>
      <c r="DJ925" s="44"/>
      <c r="DK925" s="44"/>
      <c r="DL925" s="44"/>
      <c r="DM925" s="44"/>
      <c r="DN925" s="44"/>
      <c r="DO925" s="44"/>
      <c r="DP925" s="44"/>
      <c r="DQ925" s="44"/>
      <c r="DR925" s="44"/>
      <c r="DS925" s="44"/>
      <c r="DT925" s="44"/>
      <c r="DU925" s="44"/>
      <c r="DV925" s="44"/>
      <c r="DW925" s="44"/>
      <c r="DX925" s="44"/>
      <c r="DY925" s="44"/>
      <c r="DZ925" s="44"/>
      <c r="EA925" s="44"/>
      <c r="EB925" s="44"/>
      <c r="EC925" s="44"/>
      <c r="ED925" s="44"/>
      <c r="EE925" s="44"/>
      <c r="EF925" s="44"/>
      <c r="EG925" s="44"/>
      <c r="EH925" s="44"/>
      <c r="EI925" s="44"/>
      <c r="EJ925" s="44"/>
      <c r="EK925" s="44"/>
      <c r="EL925" s="44"/>
      <c r="EM925" s="44"/>
      <c r="EN925" s="44"/>
      <c r="EO925" s="44"/>
      <c r="EP925" s="44"/>
      <c r="EQ925" s="44"/>
      <c r="ER925" s="44"/>
      <c r="ES925" s="44"/>
      <c r="ET925" s="44"/>
      <c r="EU925" s="44"/>
      <c r="EV925" s="44"/>
      <c r="EW925" s="44"/>
      <c r="EX925" s="44"/>
      <c r="EY925" s="44"/>
      <c r="EZ925" s="44"/>
      <c r="FA925" s="44"/>
      <c r="FB925" s="44"/>
      <c r="FC925" s="44"/>
      <c r="FD925" s="44"/>
      <c r="FE925" s="44"/>
      <c r="FF925" s="44"/>
      <c r="FG925" s="44"/>
      <c r="FH925" s="44"/>
      <c r="FI925" s="44"/>
      <c r="FJ925" s="44"/>
      <c r="FK925" s="44"/>
      <c r="FL925" s="44"/>
      <c r="FM925" s="44"/>
      <c r="FN925" s="44"/>
      <c r="FO925" s="44"/>
      <c r="FP925" s="44"/>
      <c r="FQ925" s="44"/>
      <c r="FR925" s="44"/>
      <c r="FS925" s="44"/>
      <c r="FT925" s="44"/>
      <c r="FU925" s="44"/>
      <c r="FV925" s="44"/>
      <c r="FW925" s="44"/>
      <c r="FX925" s="44"/>
      <c r="FY925" s="44"/>
      <c r="FZ925" s="44"/>
      <c r="GA925" s="44"/>
      <c r="GB925" s="44"/>
      <c r="GC925" s="44"/>
      <c r="GD925" s="44"/>
      <c r="GE925" s="44"/>
      <c r="GF925" s="44"/>
      <c r="GG925" s="44"/>
      <c r="GH925" s="44"/>
      <c r="GI925" s="44"/>
      <c r="GJ925" s="44"/>
      <c r="GK925" s="44"/>
      <c r="GL925" s="44"/>
      <c r="GM925" s="44"/>
      <c r="GN925" s="44"/>
      <c r="GO925" s="44"/>
      <c r="GP925" s="44"/>
      <c r="GQ925" s="44"/>
      <c r="GR925" s="44"/>
      <c r="GS925" s="44"/>
      <c r="GT925" s="44"/>
      <c r="GU925" s="44"/>
      <c r="GV925" s="44"/>
      <c r="GW925" s="44"/>
      <c r="GX925" s="44"/>
      <c r="GY925" s="44"/>
      <c r="GZ925" s="44"/>
      <c r="HA925" s="44"/>
      <c r="HB925" s="44"/>
      <c r="HC925" s="44"/>
      <c r="HD925" s="44"/>
      <c r="HE925" s="44"/>
      <c r="HF925" s="44"/>
      <c r="HG925" s="44"/>
      <c r="HH925" s="44"/>
      <c r="HI925" s="44"/>
      <c r="HJ925" s="44"/>
      <c r="HK925" s="44"/>
      <c r="HL925" s="44"/>
      <c r="HM925" s="44"/>
      <c r="HN925" s="44"/>
      <c r="HO925" s="44"/>
      <c r="HP925" s="44"/>
      <c r="HQ925" s="44"/>
      <c r="HR925" s="44"/>
      <c r="HS925" s="44"/>
      <c r="HT925" s="44"/>
      <c r="HU925" s="44"/>
      <c r="HV925" s="44"/>
      <c r="HW925" s="44"/>
      <c r="HX925" s="44"/>
      <c r="HY925" s="44"/>
      <c r="HZ925" s="44"/>
      <c r="IA925" s="44"/>
      <c r="IB925" s="44"/>
      <c r="IC925" s="44"/>
      <c r="ID925" s="44"/>
      <c r="IE925" s="44"/>
      <c r="IF925" s="44"/>
      <c r="IG925" s="44"/>
      <c r="IH925" s="44"/>
      <c r="II925" s="44"/>
      <c r="IJ925" s="44"/>
      <c r="IK925" s="44"/>
      <c r="IL925" s="44"/>
      <c r="IM925" s="44"/>
      <c r="IN925" s="44"/>
      <c r="IO925" s="44"/>
      <c r="IP925" s="44"/>
      <c r="IQ925" s="44"/>
      <c r="IR925" s="44"/>
      <c r="IS925" s="44"/>
      <c r="IT925" s="44"/>
      <c r="IU925" s="44"/>
      <c r="IV925" s="44"/>
      <c r="IW925" s="44"/>
    </row>
    <row r="926" spans="1:257" s="27" customFormat="1" x14ac:dyDescent="0.2">
      <c r="A926" s="52" t="s">
        <v>53</v>
      </c>
      <c r="B926" s="52"/>
      <c r="C926" s="34"/>
      <c r="D926" s="41"/>
      <c r="E926" s="41"/>
      <c r="F926" s="41"/>
      <c r="G926" s="41"/>
      <c r="H926" s="41"/>
      <c r="I926" s="41"/>
      <c r="L926" s="38"/>
    </row>
    <row r="927" spans="1:257" s="27" customFormat="1" x14ac:dyDescent="0.2">
      <c r="A927" s="53" t="s">
        <v>244</v>
      </c>
      <c r="B927" s="53" t="s">
        <v>244</v>
      </c>
      <c r="C927" s="37" t="s">
        <v>166</v>
      </c>
      <c r="D927" s="28">
        <v>200</v>
      </c>
      <c r="E927" s="28"/>
      <c r="F927" s="28">
        <f>SUM(D927:E927)</f>
        <v>200</v>
      </c>
      <c r="G927" s="28"/>
      <c r="H927" s="28">
        <v>100</v>
      </c>
      <c r="I927" s="36" t="s">
        <v>347</v>
      </c>
      <c r="L927" s="38"/>
    </row>
    <row r="928" spans="1:257" s="27" customFormat="1" x14ac:dyDescent="0.2">
      <c r="A928" s="53" t="s">
        <v>244</v>
      </c>
      <c r="B928" s="53"/>
      <c r="C928" s="37" t="s">
        <v>167</v>
      </c>
      <c r="D928" s="28">
        <v>60</v>
      </c>
      <c r="E928" s="28"/>
      <c r="F928" s="28">
        <f t="shared" ref="F928:F929" si="125">SUM(D928:E928)</f>
        <v>60</v>
      </c>
      <c r="G928" s="28"/>
      <c r="H928" s="28">
        <v>30</v>
      </c>
      <c r="I928" s="36" t="s">
        <v>347</v>
      </c>
      <c r="L928" s="38"/>
    </row>
    <row r="929" spans="1:257" s="27" customFormat="1" x14ac:dyDescent="0.2">
      <c r="A929" s="53" t="s">
        <v>350</v>
      </c>
      <c r="B929" s="53" t="s">
        <v>350</v>
      </c>
      <c r="C929" s="37" t="s">
        <v>56</v>
      </c>
      <c r="D929" s="28">
        <v>13</v>
      </c>
      <c r="E929" s="28"/>
      <c r="F929" s="28">
        <f t="shared" si="125"/>
        <v>13</v>
      </c>
      <c r="G929" s="28"/>
      <c r="H929" s="28">
        <v>7</v>
      </c>
      <c r="I929" s="36" t="s">
        <v>347</v>
      </c>
      <c r="L929" s="38"/>
    </row>
    <row r="930" spans="1:257" s="34" customFormat="1" x14ac:dyDescent="0.2">
      <c r="A930" s="54"/>
      <c r="B930" s="54"/>
      <c r="C930" s="39" t="s">
        <v>54</v>
      </c>
      <c r="D930" s="40">
        <f>SUM(D927:D929)</f>
        <v>273</v>
      </c>
      <c r="E930" s="40">
        <f>SUM(E927:E929)</f>
        <v>0</v>
      </c>
      <c r="F930" s="40">
        <f>SUM(F927:F929)</f>
        <v>273</v>
      </c>
      <c r="G930" s="40">
        <f>SUM(G927:G929)</f>
        <v>0</v>
      </c>
      <c r="H930" s="40">
        <f>SUM(H927:H929)</f>
        <v>137</v>
      </c>
      <c r="I930" s="41"/>
      <c r="L930" s="38"/>
    </row>
    <row r="931" spans="1:257" s="34" customFormat="1" x14ac:dyDescent="0.2">
      <c r="A931" s="52"/>
      <c r="B931" s="52"/>
      <c r="D931" s="41"/>
      <c r="E931" s="41"/>
      <c r="F931" s="41"/>
      <c r="G931" s="41"/>
      <c r="H931" s="41"/>
      <c r="I931" s="41"/>
      <c r="L931" s="38"/>
    </row>
    <row r="932" spans="1:257" s="34" customFormat="1" x14ac:dyDescent="0.2">
      <c r="A932" s="52"/>
      <c r="B932" s="52"/>
      <c r="D932" s="41"/>
      <c r="E932" s="41"/>
      <c r="F932" s="41"/>
      <c r="G932" s="41"/>
      <c r="H932" s="41"/>
      <c r="I932" s="41"/>
      <c r="L932" s="38"/>
      <c r="O932" s="34" t="s">
        <v>582</v>
      </c>
    </row>
    <row r="933" spans="1:257" s="27" customFormat="1" x14ac:dyDescent="0.2">
      <c r="A933" s="51" t="s">
        <v>503</v>
      </c>
      <c r="B933" s="51"/>
      <c r="C933" s="35"/>
      <c r="D933" s="42"/>
      <c r="E933" s="42"/>
      <c r="F933" s="42"/>
      <c r="G933" s="42"/>
      <c r="H933" s="42"/>
      <c r="I933" s="42"/>
      <c r="L933" s="44" t="s">
        <v>501</v>
      </c>
      <c r="M933" s="44"/>
      <c r="N933" s="44"/>
      <c r="O933" s="44" t="s">
        <v>460</v>
      </c>
      <c r="P933" s="44" t="s">
        <v>504</v>
      </c>
      <c r="Q933" s="44" t="s">
        <v>505</v>
      </c>
      <c r="R933" s="27" t="s">
        <v>460</v>
      </c>
    </row>
    <row r="934" spans="1:257" ht="12.45" customHeight="1" x14ac:dyDescent="0.2">
      <c r="A934" s="44" t="s">
        <v>248</v>
      </c>
      <c r="B934" s="44"/>
      <c r="C934" s="44"/>
      <c r="D934" s="44"/>
      <c r="E934" s="44"/>
      <c r="F934" s="44"/>
      <c r="G934" s="44"/>
      <c r="H934" s="44"/>
      <c r="I934" s="44"/>
      <c r="J934" s="44"/>
      <c r="K934" s="44"/>
      <c r="L934" s="38" t="s">
        <v>502</v>
      </c>
      <c r="M934" s="27"/>
      <c r="N934" s="27"/>
      <c r="O934" s="27"/>
      <c r="P934" s="27">
        <v>999000</v>
      </c>
      <c r="Q934" s="27">
        <v>910502</v>
      </c>
      <c r="R934" s="44"/>
      <c r="S934" s="44"/>
      <c r="T934" s="44"/>
      <c r="U934" s="44"/>
      <c r="V934" s="44"/>
      <c r="W934" s="44"/>
      <c r="X934" s="44"/>
      <c r="Y934" s="44"/>
      <c r="Z934" s="44"/>
      <c r="AA934" s="44"/>
      <c r="AB934" s="44"/>
      <c r="AC934" s="44"/>
      <c r="AD934" s="44"/>
      <c r="AE934" s="44"/>
      <c r="AF934" s="44"/>
      <c r="AG934" s="44"/>
      <c r="AH934" s="44"/>
      <c r="AI934" s="44"/>
      <c r="AJ934" s="44"/>
      <c r="AK934" s="44"/>
      <c r="AL934" s="44"/>
      <c r="AM934" s="44"/>
      <c r="AN934" s="44"/>
      <c r="AO934" s="44"/>
      <c r="AP934" s="44"/>
      <c r="AQ934" s="44"/>
      <c r="AR934" s="44"/>
      <c r="AS934" s="44"/>
      <c r="AT934" s="44"/>
      <c r="AU934" s="44"/>
      <c r="AV934" s="44"/>
      <c r="AW934" s="44"/>
      <c r="AX934" s="44"/>
      <c r="AY934" s="44"/>
      <c r="AZ934" s="44"/>
      <c r="BA934" s="44"/>
      <c r="BB934" s="44"/>
      <c r="BC934" s="44"/>
      <c r="BD934" s="44"/>
      <c r="BE934" s="44"/>
      <c r="BF934" s="44"/>
      <c r="BG934" s="44"/>
      <c r="BH934" s="44"/>
      <c r="BI934" s="44"/>
      <c r="BJ934" s="44"/>
      <c r="BK934" s="44"/>
      <c r="BL934" s="44"/>
      <c r="BM934" s="44"/>
      <c r="BN934" s="44"/>
      <c r="BO934" s="44"/>
      <c r="BP934" s="44"/>
      <c r="BQ934" s="44"/>
      <c r="BR934" s="44"/>
      <c r="BS934" s="44"/>
      <c r="BT934" s="44"/>
      <c r="BU934" s="44"/>
      <c r="BV934" s="44"/>
      <c r="BW934" s="44"/>
      <c r="BX934" s="44"/>
      <c r="BY934" s="44"/>
      <c r="BZ934" s="44"/>
      <c r="CA934" s="44"/>
      <c r="CB934" s="44"/>
      <c r="CC934" s="44"/>
      <c r="CD934" s="44"/>
      <c r="CE934" s="44"/>
      <c r="CF934" s="44"/>
      <c r="CG934" s="44"/>
      <c r="CH934" s="44"/>
      <c r="CI934" s="44"/>
      <c r="CJ934" s="44"/>
      <c r="CK934" s="44"/>
      <c r="CL934" s="44"/>
      <c r="CM934" s="44"/>
      <c r="CN934" s="44"/>
      <c r="CO934" s="44"/>
      <c r="CP934" s="44"/>
      <c r="CQ934" s="44"/>
      <c r="CR934" s="44"/>
      <c r="CS934" s="44"/>
      <c r="CT934" s="44"/>
      <c r="CU934" s="44"/>
      <c r="CV934" s="44"/>
      <c r="CW934" s="44"/>
      <c r="CX934" s="44"/>
      <c r="CY934" s="44"/>
      <c r="CZ934" s="44"/>
      <c r="DA934" s="44"/>
      <c r="DB934" s="44"/>
      <c r="DC934" s="44"/>
      <c r="DD934" s="44"/>
      <c r="DE934" s="44"/>
      <c r="DF934" s="44"/>
      <c r="DG934" s="44"/>
      <c r="DH934" s="44"/>
      <c r="DI934" s="44"/>
      <c r="DJ934" s="44"/>
      <c r="DK934" s="44"/>
      <c r="DL934" s="44"/>
      <c r="DM934" s="44"/>
      <c r="DN934" s="44"/>
      <c r="DO934" s="44"/>
      <c r="DP934" s="44"/>
      <c r="DQ934" s="44"/>
      <c r="DR934" s="44"/>
      <c r="DS934" s="44"/>
      <c r="DT934" s="44"/>
      <c r="DU934" s="44"/>
      <c r="DV934" s="44"/>
      <c r="DW934" s="44"/>
      <c r="DX934" s="44"/>
      <c r="DY934" s="44"/>
      <c r="DZ934" s="44"/>
      <c r="EA934" s="44"/>
      <c r="EB934" s="44"/>
      <c r="EC934" s="44"/>
      <c r="ED934" s="44"/>
      <c r="EE934" s="44"/>
      <c r="EF934" s="44"/>
      <c r="EG934" s="44"/>
      <c r="EH934" s="44"/>
      <c r="EI934" s="44"/>
      <c r="EJ934" s="44"/>
      <c r="EK934" s="44"/>
      <c r="EL934" s="44"/>
      <c r="EM934" s="44"/>
      <c r="EN934" s="44"/>
      <c r="EO934" s="44"/>
      <c r="EP934" s="44"/>
      <c r="EQ934" s="44"/>
      <c r="ER934" s="44"/>
      <c r="ES934" s="44"/>
      <c r="ET934" s="44"/>
      <c r="EU934" s="44"/>
      <c r="EV934" s="44"/>
      <c r="EW934" s="44"/>
      <c r="EX934" s="44"/>
      <c r="EY934" s="44"/>
      <c r="EZ934" s="44"/>
      <c r="FA934" s="44"/>
      <c r="FB934" s="44"/>
      <c r="FC934" s="44"/>
      <c r="FD934" s="44"/>
      <c r="FE934" s="44"/>
      <c r="FF934" s="44"/>
      <c r="FG934" s="44"/>
      <c r="FH934" s="44"/>
      <c r="FI934" s="44"/>
      <c r="FJ934" s="44"/>
      <c r="FK934" s="44"/>
      <c r="FL934" s="44"/>
      <c r="FM934" s="44"/>
      <c r="FN934" s="44"/>
      <c r="FO934" s="44"/>
      <c r="FP934" s="44"/>
      <c r="FQ934" s="44"/>
      <c r="FR934" s="44"/>
      <c r="FS934" s="44"/>
      <c r="FT934" s="44"/>
      <c r="FU934" s="44"/>
      <c r="FV934" s="44"/>
      <c r="FW934" s="44"/>
      <c r="FX934" s="44"/>
      <c r="FY934" s="44"/>
      <c r="FZ934" s="44"/>
      <c r="GA934" s="44"/>
      <c r="GB934" s="44"/>
      <c r="GC934" s="44"/>
      <c r="GD934" s="44"/>
      <c r="GE934" s="44"/>
      <c r="GF934" s="44"/>
      <c r="GG934" s="44"/>
      <c r="GH934" s="44"/>
      <c r="GI934" s="44"/>
      <c r="GJ934" s="44"/>
      <c r="GK934" s="44"/>
      <c r="GL934" s="44"/>
      <c r="GM934" s="44"/>
      <c r="GN934" s="44"/>
      <c r="GO934" s="44"/>
      <c r="GP934" s="44"/>
      <c r="GQ934" s="44"/>
      <c r="GR934" s="44"/>
      <c r="GS934" s="44"/>
      <c r="GT934" s="44"/>
      <c r="GU934" s="44"/>
      <c r="GV934" s="44"/>
      <c r="GW934" s="44"/>
      <c r="GX934" s="44"/>
      <c r="GY934" s="44"/>
      <c r="GZ934" s="44"/>
      <c r="HA934" s="44"/>
      <c r="HB934" s="44"/>
      <c r="HC934" s="44"/>
      <c r="HD934" s="44"/>
      <c r="HE934" s="44"/>
      <c r="HF934" s="44"/>
      <c r="HG934" s="44"/>
      <c r="HH934" s="44"/>
      <c r="HI934" s="44"/>
      <c r="HJ934" s="44"/>
      <c r="HK934" s="44"/>
      <c r="HL934" s="44"/>
      <c r="HM934" s="44"/>
      <c r="HN934" s="44"/>
      <c r="HO934" s="44"/>
      <c r="HP934" s="44"/>
      <c r="HQ934" s="44"/>
      <c r="HR934" s="44"/>
      <c r="HS934" s="44"/>
      <c r="HT934" s="44"/>
      <c r="HU934" s="44"/>
      <c r="HV934" s="44"/>
      <c r="HW934" s="44"/>
      <c r="HX934" s="44"/>
      <c r="HY934" s="44"/>
      <c r="HZ934" s="44"/>
      <c r="IA934" s="44"/>
      <c r="IB934" s="44"/>
      <c r="IC934" s="44"/>
      <c r="ID934" s="44"/>
      <c r="IE934" s="44"/>
      <c r="IF934" s="44"/>
      <c r="IG934" s="44"/>
      <c r="IH934" s="44"/>
      <c r="II934" s="44"/>
      <c r="IJ934" s="44"/>
      <c r="IK934" s="44"/>
      <c r="IL934" s="44"/>
      <c r="IM934" s="44"/>
      <c r="IN934" s="44"/>
      <c r="IO934" s="44"/>
      <c r="IP934" s="44"/>
      <c r="IQ934" s="44"/>
      <c r="IR934" s="44"/>
      <c r="IS934" s="44"/>
      <c r="IT934" s="44"/>
      <c r="IU934" s="44"/>
      <c r="IV934" s="44"/>
      <c r="IW934" s="44"/>
    </row>
    <row r="935" spans="1:257" s="27" customFormat="1" x14ac:dyDescent="0.2">
      <c r="A935" s="52" t="s">
        <v>53</v>
      </c>
      <c r="B935" s="52"/>
      <c r="C935" s="34"/>
      <c r="D935" s="41"/>
      <c r="E935" s="41"/>
      <c r="F935" s="41"/>
      <c r="G935" s="41"/>
      <c r="H935" s="41"/>
      <c r="I935" s="41"/>
      <c r="L935" s="38" t="s">
        <v>506</v>
      </c>
      <c r="P935" s="109">
        <v>0.5</v>
      </c>
      <c r="Q935" s="109">
        <v>0.5</v>
      </c>
    </row>
    <row r="936" spans="1:257" s="27" customFormat="1" x14ac:dyDescent="0.2">
      <c r="A936" s="53" t="s">
        <v>366</v>
      </c>
      <c r="B936" s="53" t="s">
        <v>366</v>
      </c>
      <c r="C936" s="37" t="s">
        <v>325</v>
      </c>
      <c r="D936" s="28">
        <v>250</v>
      </c>
      <c r="E936" s="28"/>
      <c r="F936" s="28">
        <f>SUM(D936:E936)</f>
        <v>250</v>
      </c>
      <c r="G936" s="28"/>
      <c r="H936" s="28"/>
      <c r="I936" s="36" t="s">
        <v>347</v>
      </c>
      <c r="J936" s="27" t="s">
        <v>481</v>
      </c>
      <c r="L936" s="53" t="s">
        <v>366</v>
      </c>
      <c r="M936" s="53" t="s">
        <v>366</v>
      </c>
      <c r="N936" s="37" t="s">
        <v>325</v>
      </c>
      <c r="O936" s="28">
        <v>250</v>
      </c>
      <c r="P936" s="37">
        <v>250</v>
      </c>
      <c r="Q936" s="37">
        <v>0</v>
      </c>
      <c r="R936" s="110">
        <f>SUM(P936:Q936)</f>
        <v>250</v>
      </c>
      <c r="S936" s="36" t="s">
        <v>347</v>
      </c>
    </row>
    <row r="937" spans="1:257" s="27" customFormat="1" x14ac:dyDescent="0.2">
      <c r="A937" s="53" t="s">
        <v>352</v>
      </c>
      <c r="B937" s="53" t="s">
        <v>352</v>
      </c>
      <c r="C937" s="37" t="s">
        <v>133</v>
      </c>
      <c r="D937" s="28">
        <v>68</v>
      </c>
      <c r="E937" s="28"/>
      <c r="F937" s="28">
        <f t="shared" ref="F937:F984" si="126">SUM(D937:E937)</f>
        <v>68</v>
      </c>
      <c r="G937" s="28"/>
      <c r="H937" s="28"/>
      <c r="I937" s="36" t="s">
        <v>347</v>
      </c>
      <c r="L937" s="53" t="s">
        <v>352</v>
      </c>
      <c r="M937" s="53" t="s">
        <v>352</v>
      </c>
      <c r="N937" s="37" t="s">
        <v>133</v>
      </c>
      <c r="O937" s="28">
        <v>68</v>
      </c>
      <c r="P937" s="37">
        <v>68</v>
      </c>
      <c r="Q937" s="37">
        <v>0</v>
      </c>
      <c r="R937" s="110">
        <f t="shared" ref="R937:R956" si="127">SUM(P937:Q937)</f>
        <v>68</v>
      </c>
      <c r="S937" s="36" t="s">
        <v>347</v>
      </c>
    </row>
    <row r="938" spans="1:257" s="27" customFormat="1" x14ac:dyDescent="0.2">
      <c r="A938" s="53" t="s">
        <v>233</v>
      </c>
      <c r="B938" s="53" t="s">
        <v>233</v>
      </c>
      <c r="C938" s="37" t="s">
        <v>638</v>
      </c>
      <c r="D938" s="28">
        <v>7011</v>
      </c>
      <c r="E938" s="28">
        <v>-127</v>
      </c>
      <c r="F938" s="28">
        <f t="shared" si="126"/>
        <v>6884</v>
      </c>
      <c r="G938" s="28">
        <v>6554</v>
      </c>
      <c r="H938" s="28">
        <v>6560</v>
      </c>
      <c r="I938" s="36" t="s">
        <v>347</v>
      </c>
      <c r="L938" s="53" t="s">
        <v>233</v>
      </c>
      <c r="M938" s="53" t="s">
        <v>233</v>
      </c>
      <c r="N938" s="37" t="s">
        <v>380</v>
      </c>
      <c r="O938" s="28">
        <v>7011</v>
      </c>
      <c r="P938" s="110">
        <v>3505</v>
      </c>
      <c r="Q938" s="110">
        <f>O938*0.5</f>
        <v>3505.5</v>
      </c>
      <c r="R938" s="110">
        <f t="shared" si="127"/>
        <v>7010.5</v>
      </c>
      <c r="S938" s="36" t="s">
        <v>347</v>
      </c>
    </row>
    <row r="939" spans="1:257" s="27" customFormat="1" x14ac:dyDescent="0.2">
      <c r="A939" s="53" t="s">
        <v>443</v>
      </c>
      <c r="B939" s="53"/>
      <c r="C939" s="37" t="s">
        <v>534</v>
      </c>
      <c r="D939" s="28">
        <v>775</v>
      </c>
      <c r="E939" s="28"/>
      <c r="F939" s="28">
        <f t="shared" si="126"/>
        <v>775</v>
      </c>
      <c r="G939" s="28">
        <v>775</v>
      </c>
      <c r="H939" s="28">
        <v>0</v>
      </c>
      <c r="I939" s="36" t="s">
        <v>347</v>
      </c>
      <c r="L939" s="53" t="s">
        <v>443</v>
      </c>
      <c r="M939" s="53"/>
      <c r="N939" s="37" t="s">
        <v>534</v>
      </c>
      <c r="O939" s="28">
        <v>775</v>
      </c>
      <c r="P939" s="110">
        <f t="shared" ref="P939:P956" si="128">O939*0.5</f>
        <v>387.5</v>
      </c>
      <c r="Q939" s="110">
        <v>387</v>
      </c>
      <c r="R939" s="110">
        <f t="shared" si="127"/>
        <v>774.5</v>
      </c>
      <c r="S939" s="36" t="s">
        <v>347</v>
      </c>
    </row>
    <row r="940" spans="1:257" s="27" customFormat="1" x14ac:dyDescent="0.2">
      <c r="A940" s="53" t="s">
        <v>233</v>
      </c>
      <c r="B940" s="53"/>
      <c r="C940" s="37" t="s">
        <v>154</v>
      </c>
      <c r="D940" s="28">
        <v>120</v>
      </c>
      <c r="E940" s="28"/>
      <c r="F940" s="28">
        <f t="shared" si="126"/>
        <v>120</v>
      </c>
      <c r="G940" s="28">
        <v>116</v>
      </c>
      <c r="H940" s="28">
        <v>120</v>
      </c>
      <c r="I940" s="36" t="s">
        <v>347</v>
      </c>
      <c r="J940" s="27" t="s">
        <v>536</v>
      </c>
      <c r="L940" s="53" t="s">
        <v>233</v>
      </c>
      <c r="M940" s="53"/>
      <c r="N940" s="37" t="s">
        <v>154</v>
      </c>
      <c r="O940" s="28">
        <v>120</v>
      </c>
      <c r="P940" s="110">
        <f t="shared" si="128"/>
        <v>60</v>
      </c>
      <c r="Q940" s="110">
        <f t="shared" ref="Q940:Q956" si="129">O940*0.5</f>
        <v>60</v>
      </c>
      <c r="R940" s="110">
        <f t="shared" si="127"/>
        <v>120</v>
      </c>
      <c r="S940" s="36" t="s">
        <v>347</v>
      </c>
    </row>
    <row r="941" spans="1:257" s="27" customFormat="1" x14ac:dyDescent="0.2">
      <c r="A941" s="53" t="s">
        <v>233</v>
      </c>
      <c r="B941" s="53"/>
      <c r="C941" s="37" t="s">
        <v>345</v>
      </c>
      <c r="D941" s="28">
        <v>348</v>
      </c>
      <c r="E941" s="28"/>
      <c r="F941" s="28">
        <f t="shared" si="126"/>
        <v>348</v>
      </c>
      <c r="G941" s="28">
        <v>336</v>
      </c>
      <c r="H941" s="28">
        <v>347</v>
      </c>
      <c r="I941" s="36" t="s">
        <v>347</v>
      </c>
      <c r="L941" s="53" t="s">
        <v>233</v>
      </c>
      <c r="M941" s="53"/>
      <c r="N941" s="37" t="s">
        <v>345</v>
      </c>
      <c r="O941" s="28">
        <v>348</v>
      </c>
      <c r="P941" s="110">
        <f t="shared" si="128"/>
        <v>174</v>
      </c>
      <c r="Q941" s="110">
        <f t="shared" si="129"/>
        <v>174</v>
      </c>
      <c r="R941" s="110">
        <f t="shared" si="127"/>
        <v>348</v>
      </c>
      <c r="S941" s="36" t="s">
        <v>347</v>
      </c>
    </row>
    <row r="942" spans="1:257" s="27" customFormat="1" x14ac:dyDescent="0.2">
      <c r="A942" s="53" t="s">
        <v>680</v>
      </c>
      <c r="B942" s="53"/>
      <c r="C942" s="37" t="s">
        <v>681</v>
      </c>
      <c r="D942" s="28">
        <v>0</v>
      </c>
      <c r="E942" s="28">
        <v>451</v>
      </c>
      <c r="F942" s="28">
        <f t="shared" si="126"/>
        <v>451</v>
      </c>
      <c r="G942" s="28">
        <v>451</v>
      </c>
      <c r="H942" s="28">
        <v>0</v>
      </c>
      <c r="I942" s="36" t="s">
        <v>347</v>
      </c>
      <c r="L942" s="53"/>
      <c r="M942" s="53"/>
      <c r="N942" s="37"/>
      <c r="O942" s="28"/>
      <c r="P942" s="110"/>
      <c r="Q942" s="110"/>
      <c r="R942" s="110"/>
      <c r="S942" s="36"/>
    </row>
    <row r="943" spans="1:257" s="27" customFormat="1" x14ac:dyDescent="0.2">
      <c r="A943" s="53" t="s">
        <v>296</v>
      </c>
      <c r="B943" s="53" t="s">
        <v>296</v>
      </c>
      <c r="C943" s="37" t="s">
        <v>342</v>
      </c>
      <c r="D943" s="28">
        <v>348</v>
      </c>
      <c r="E943" s="28"/>
      <c r="F943" s="28">
        <f t="shared" si="126"/>
        <v>348</v>
      </c>
      <c r="G943" s="28">
        <v>259</v>
      </c>
      <c r="H943" s="28">
        <v>389</v>
      </c>
      <c r="I943" s="36" t="s">
        <v>347</v>
      </c>
      <c r="J943" s="27" t="s">
        <v>451</v>
      </c>
      <c r="L943" s="53" t="s">
        <v>296</v>
      </c>
      <c r="M943" s="53" t="s">
        <v>296</v>
      </c>
      <c r="N943" s="37" t="s">
        <v>342</v>
      </c>
      <c r="O943" s="28">
        <v>348</v>
      </c>
      <c r="P943" s="110">
        <f t="shared" si="128"/>
        <v>174</v>
      </c>
      <c r="Q943" s="110">
        <f t="shared" si="129"/>
        <v>174</v>
      </c>
      <c r="R943" s="110">
        <f t="shared" si="127"/>
        <v>348</v>
      </c>
      <c r="S943" s="36" t="s">
        <v>347</v>
      </c>
    </row>
    <row r="944" spans="1:257" s="27" customFormat="1" x14ac:dyDescent="0.2">
      <c r="A944" s="53" t="s">
        <v>376</v>
      </c>
      <c r="B944" s="53" t="s">
        <v>376</v>
      </c>
      <c r="C944" s="37" t="s">
        <v>535</v>
      </c>
      <c r="D944" s="28">
        <v>60</v>
      </c>
      <c r="E944" s="28"/>
      <c r="F944" s="28">
        <f t="shared" si="126"/>
        <v>60</v>
      </c>
      <c r="G944" s="28">
        <v>59</v>
      </c>
      <c r="H944" s="28">
        <v>0</v>
      </c>
      <c r="I944" s="36" t="s">
        <v>347</v>
      </c>
      <c r="L944" s="53" t="s">
        <v>376</v>
      </c>
      <c r="M944" s="53" t="s">
        <v>376</v>
      </c>
      <c r="N944" s="37" t="s">
        <v>535</v>
      </c>
      <c r="O944" s="28">
        <v>60</v>
      </c>
      <c r="P944" s="110">
        <f t="shared" si="128"/>
        <v>30</v>
      </c>
      <c r="Q944" s="110">
        <f t="shared" si="129"/>
        <v>30</v>
      </c>
      <c r="R944" s="110">
        <f t="shared" si="127"/>
        <v>60</v>
      </c>
      <c r="S944" s="36" t="s">
        <v>347</v>
      </c>
    </row>
    <row r="945" spans="1:19" s="27" customFormat="1" x14ac:dyDescent="0.2">
      <c r="A945" s="53" t="s">
        <v>376</v>
      </c>
      <c r="B945" s="53"/>
      <c r="C945" s="37" t="s">
        <v>160</v>
      </c>
      <c r="D945" s="28">
        <v>40</v>
      </c>
      <c r="E945" s="28">
        <v>127</v>
      </c>
      <c r="F945" s="28">
        <f t="shared" si="126"/>
        <v>167</v>
      </c>
      <c r="G945" s="28">
        <v>167</v>
      </c>
      <c r="H945" s="28">
        <v>150</v>
      </c>
      <c r="I945" s="36" t="s">
        <v>347</v>
      </c>
      <c r="L945" s="53" t="s">
        <v>376</v>
      </c>
      <c r="M945" s="53" t="s">
        <v>376</v>
      </c>
      <c r="N945" s="37" t="s">
        <v>160</v>
      </c>
      <c r="O945" s="28">
        <v>40</v>
      </c>
      <c r="P945" s="110">
        <f t="shared" si="128"/>
        <v>20</v>
      </c>
      <c r="Q945" s="110">
        <f t="shared" si="129"/>
        <v>20</v>
      </c>
      <c r="R945" s="110">
        <f t="shared" si="127"/>
        <v>40</v>
      </c>
      <c r="S945" s="36" t="s">
        <v>347</v>
      </c>
    </row>
    <row r="946" spans="1:19" s="27" customFormat="1" x14ac:dyDescent="0.2">
      <c r="A946" s="53" t="s">
        <v>375</v>
      </c>
      <c r="B946" s="53" t="s">
        <v>375</v>
      </c>
      <c r="C946" s="37" t="s">
        <v>182</v>
      </c>
      <c r="D946" s="28">
        <v>20</v>
      </c>
      <c r="E946" s="28"/>
      <c r="F946" s="28">
        <f t="shared" si="126"/>
        <v>20</v>
      </c>
      <c r="G946" s="28"/>
      <c r="H946" s="28">
        <v>20</v>
      </c>
      <c r="I946" s="36" t="s">
        <v>347</v>
      </c>
      <c r="L946" s="53" t="s">
        <v>375</v>
      </c>
      <c r="M946" s="53" t="s">
        <v>375</v>
      </c>
      <c r="N946" s="37" t="s">
        <v>182</v>
      </c>
      <c r="O946" s="28">
        <v>20</v>
      </c>
      <c r="P946" s="110">
        <f t="shared" si="128"/>
        <v>10</v>
      </c>
      <c r="Q946" s="110">
        <f t="shared" si="129"/>
        <v>10</v>
      </c>
      <c r="R946" s="110">
        <f t="shared" si="127"/>
        <v>20</v>
      </c>
      <c r="S946" s="36" t="s">
        <v>347</v>
      </c>
    </row>
    <row r="947" spans="1:19" s="27" customFormat="1" x14ac:dyDescent="0.2">
      <c r="A947" s="53" t="s">
        <v>354</v>
      </c>
      <c r="B947" s="53" t="s">
        <v>354</v>
      </c>
      <c r="C947" s="37" t="s">
        <v>83</v>
      </c>
      <c r="D947" s="28">
        <v>50</v>
      </c>
      <c r="E947" s="28"/>
      <c r="F947" s="28">
        <f t="shared" si="126"/>
        <v>50</v>
      </c>
      <c r="G947" s="28"/>
      <c r="H947" s="28">
        <v>50</v>
      </c>
      <c r="I947" s="36" t="s">
        <v>347</v>
      </c>
      <c r="L947" s="53" t="s">
        <v>354</v>
      </c>
      <c r="M947" s="53" t="s">
        <v>354</v>
      </c>
      <c r="N947" s="37" t="s">
        <v>83</v>
      </c>
      <c r="O947" s="28">
        <v>50</v>
      </c>
      <c r="P947" s="110">
        <f t="shared" si="128"/>
        <v>25</v>
      </c>
      <c r="Q947" s="110">
        <f t="shared" si="129"/>
        <v>25</v>
      </c>
      <c r="R947" s="110">
        <f t="shared" si="127"/>
        <v>50</v>
      </c>
      <c r="S947" s="36" t="s">
        <v>347</v>
      </c>
    </row>
    <row r="948" spans="1:19" s="27" customFormat="1" x14ac:dyDescent="0.2">
      <c r="A948" s="53" t="s">
        <v>354</v>
      </c>
      <c r="B948" s="53"/>
      <c r="C948" s="37" t="s">
        <v>168</v>
      </c>
      <c r="D948" s="28">
        <v>300</v>
      </c>
      <c r="E948" s="28">
        <v>-300</v>
      </c>
      <c r="F948" s="28">
        <f t="shared" si="126"/>
        <v>0</v>
      </c>
      <c r="G948" s="28"/>
      <c r="H948" s="28">
        <v>0</v>
      </c>
      <c r="I948" s="36" t="s">
        <v>347</v>
      </c>
      <c r="J948" s="27" t="s">
        <v>452</v>
      </c>
      <c r="L948" s="53" t="s">
        <v>354</v>
      </c>
      <c r="M948" s="53"/>
      <c r="N948" s="37" t="s">
        <v>168</v>
      </c>
      <c r="O948" s="28">
        <v>300</v>
      </c>
      <c r="P948" s="110">
        <f t="shared" si="128"/>
        <v>150</v>
      </c>
      <c r="Q948" s="110">
        <f t="shared" si="129"/>
        <v>150</v>
      </c>
      <c r="R948" s="110">
        <f t="shared" si="127"/>
        <v>300</v>
      </c>
      <c r="S948" s="36" t="s">
        <v>347</v>
      </c>
    </row>
    <row r="949" spans="1:19" s="27" customFormat="1" x14ac:dyDescent="0.2">
      <c r="A949" s="53" t="s">
        <v>234</v>
      </c>
      <c r="B949" s="53" t="s">
        <v>234</v>
      </c>
      <c r="C949" s="37" t="s">
        <v>96</v>
      </c>
      <c r="D949" s="28">
        <v>1354</v>
      </c>
      <c r="E949" s="28"/>
      <c r="F949" s="28">
        <f t="shared" si="126"/>
        <v>1354</v>
      </c>
      <c r="G949" s="28">
        <v>1186</v>
      </c>
      <c r="H949" s="28">
        <v>1014</v>
      </c>
      <c r="I949" s="36" t="s">
        <v>347</v>
      </c>
      <c r="J949" s="36"/>
      <c r="L949" s="53" t="s">
        <v>234</v>
      </c>
      <c r="M949" s="53" t="s">
        <v>234</v>
      </c>
      <c r="N949" s="37" t="s">
        <v>96</v>
      </c>
      <c r="O949" s="28">
        <v>1354</v>
      </c>
      <c r="P949" s="110">
        <f t="shared" si="128"/>
        <v>677</v>
      </c>
      <c r="Q949" s="110">
        <f t="shared" si="129"/>
        <v>677</v>
      </c>
      <c r="R949" s="110">
        <f t="shared" si="127"/>
        <v>1354</v>
      </c>
      <c r="S949" s="36" t="s">
        <v>347</v>
      </c>
    </row>
    <row r="950" spans="1:19" s="27" customFormat="1" x14ac:dyDescent="0.2">
      <c r="A950" s="53" t="s">
        <v>234</v>
      </c>
      <c r="B950" s="53"/>
      <c r="C950" s="37" t="s">
        <v>639</v>
      </c>
      <c r="D950" s="28">
        <v>0</v>
      </c>
      <c r="E950" s="28"/>
      <c r="F950" s="28">
        <f t="shared" si="126"/>
        <v>0</v>
      </c>
      <c r="G950" s="28">
        <v>129</v>
      </c>
      <c r="H950" s="28">
        <v>0</v>
      </c>
      <c r="I950" s="36" t="s">
        <v>347</v>
      </c>
      <c r="J950" s="36"/>
      <c r="L950" s="53"/>
      <c r="M950" s="53"/>
      <c r="N950" s="37"/>
      <c r="O950" s="28"/>
      <c r="P950" s="110"/>
      <c r="Q950" s="110"/>
      <c r="R950" s="110"/>
      <c r="S950" s="36"/>
    </row>
    <row r="951" spans="1:19" s="27" customFormat="1" x14ac:dyDescent="0.2">
      <c r="A951" s="53" t="s">
        <v>656</v>
      </c>
      <c r="B951" s="53"/>
      <c r="C951" s="37" t="s">
        <v>657</v>
      </c>
      <c r="D951" s="28">
        <v>0</v>
      </c>
      <c r="E951" s="28"/>
      <c r="F951" s="28">
        <f t="shared" si="126"/>
        <v>0</v>
      </c>
      <c r="G951" s="28">
        <v>38</v>
      </c>
      <c r="H951" s="28">
        <v>50</v>
      </c>
      <c r="I951" s="36" t="s">
        <v>347</v>
      </c>
      <c r="J951" s="36"/>
      <c r="L951" s="53"/>
      <c r="M951" s="53"/>
      <c r="N951" s="37"/>
      <c r="O951" s="28"/>
      <c r="P951" s="110"/>
      <c r="Q951" s="110"/>
      <c r="R951" s="110"/>
      <c r="S951" s="36"/>
    </row>
    <row r="952" spans="1:19" s="27" customFormat="1" x14ac:dyDescent="0.2">
      <c r="A952" s="53" t="s">
        <v>295</v>
      </c>
      <c r="B952" s="53"/>
      <c r="C952" s="37" t="s">
        <v>163</v>
      </c>
      <c r="D952" s="28">
        <v>68</v>
      </c>
      <c r="E952" s="28"/>
      <c r="F952" s="28">
        <f t="shared" si="126"/>
        <v>68</v>
      </c>
      <c r="G952" s="28">
        <v>43</v>
      </c>
      <c r="H952" s="28">
        <v>74</v>
      </c>
      <c r="I952" s="36" t="s">
        <v>347</v>
      </c>
      <c r="J952" s="36"/>
      <c r="L952" s="53" t="s">
        <v>295</v>
      </c>
      <c r="M952" s="53"/>
      <c r="N952" s="37" t="s">
        <v>163</v>
      </c>
      <c r="O952" s="28">
        <v>68</v>
      </c>
      <c r="P952" s="110">
        <f t="shared" si="128"/>
        <v>34</v>
      </c>
      <c r="Q952" s="110">
        <f t="shared" si="129"/>
        <v>34</v>
      </c>
      <c r="R952" s="110">
        <f t="shared" si="127"/>
        <v>68</v>
      </c>
      <c r="S952" s="36" t="s">
        <v>347</v>
      </c>
    </row>
    <row r="953" spans="1:19" s="27" customFormat="1" x14ac:dyDescent="0.2">
      <c r="A953" s="53" t="s">
        <v>245</v>
      </c>
      <c r="B953" s="53" t="s">
        <v>244</v>
      </c>
      <c r="C953" s="37" t="s">
        <v>402</v>
      </c>
      <c r="D953" s="28">
        <v>150</v>
      </c>
      <c r="E953" s="28"/>
      <c r="F953" s="28">
        <f t="shared" si="126"/>
        <v>150</v>
      </c>
      <c r="G953" s="28"/>
      <c r="H953" s="28">
        <v>150</v>
      </c>
      <c r="I953" s="36" t="s">
        <v>347</v>
      </c>
      <c r="J953" s="27" t="s">
        <v>403</v>
      </c>
      <c r="L953" s="53" t="s">
        <v>245</v>
      </c>
      <c r="M953" s="53" t="s">
        <v>244</v>
      </c>
      <c r="N953" s="37" t="s">
        <v>402</v>
      </c>
      <c r="O953" s="28">
        <v>150</v>
      </c>
      <c r="P953" s="110">
        <f t="shared" si="128"/>
        <v>75</v>
      </c>
      <c r="Q953" s="110">
        <f t="shared" si="129"/>
        <v>75</v>
      </c>
      <c r="R953" s="110">
        <f t="shared" si="127"/>
        <v>150</v>
      </c>
      <c r="S953" s="36" t="s">
        <v>347</v>
      </c>
    </row>
    <row r="954" spans="1:19" s="27" customFormat="1" x14ac:dyDescent="0.2">
      <c r="A954" s="53" t="s">
        <v>359</v>
      </c>
      <c r="B954" s="53" t="s">
        <v>359</v>
      </c>
      <c r="C954" s="37" t="s">
        <v>58</v>
      </c>
      <c r="D954" s="28">
        <v>50</v>
      </c>
      <c r="E954" s="28"/>
      <c r="F954" s="28">
        <f t="shared" si="126"/>
        <v>50</v>
      </c>
      <c r="G954" s="28"/>
      <c r="H954" s="28">
        <v>50</v>
      </c>
      <c r="I954" s="36" t="s">
        <v>347</v>
      </c>
      <c r="L954" s="53" t="s">
        <v>359</v>
      </c>
      <c r="M954" s="53" t="s">
        <v>359</v>
      </c>
      <c r="N954" s="37" t="s">
        <v>58</v>
      </c>
      <c r="O954" s="28">
        <v>50</v>
      </c>
      <c r="P954" s="110">
        <f t="shared" si="128"/>
        <v>25</v>
      </c>
      <c r="Q954" s="110">
        <f t="shared" si="129"/>
        <v>25</v>
      </c>
      <c r="R954" s="110">
        <f t="shared" si="127"/>
        <v>50</v>
      </c>
      <c r="S954" s="36" t="s">
        <v>347</v>
      </c>
    </row>
    <row r="955" spans="1:19" s="27" customFormat="1" x14ac:dyDescent="0.2">
      <c r="A955" s="53" t="s">
        <v>359</v>
      </c>
      <c r="B955" s="53"/>
      <c r="C955" s="37" t="s">
        <v>161</v>
      </c>
      <c r="D955" s="28">
        <v>60</v>
      </c>
      <c r="E955" s="28"/>
      <c r="F955" s="28">
        <f t="shared" si="126"/>
        <v>60</v>
      </c>
      <c r="G955" s="28">
        <v>60</v>
      </c>
      <c r="H955" s="28">
        <v>60</v>
      </c>
      <c r="I955" s="36" t="s">
        <v>347</v>
      </c>
      <c r="L955" s="53" t="s">
        <v>359</v>
      </c>
      <c r="M955" s="53"/>
      <c r="N955" s="37" t="s">
        <v>161</v>
      </c>
      <c r="O955" s="28">
        <v>60</v>
      </c>
      <c r="P955" s="110">
        <f t="shared" si="128"/>
        <v>30</v>
      </c>
      <c r="Q955" s="110">
        <f t="shared" si="129"/>
        <v>30</v>
      </c>
      <c r="R955" s="110">
        <f t="shared" si="127"/>
        <v>60</v>
      </c>
      <c r="S955" s="36" t="s">
        <v>347</v>
      </c>
    </row>
    <row r="956" spans="1:19" s="27" customFormat="1" x14ac:dyDescent="0.2">
      <c r="A956" s="53" t="s">
        <v>359</v>
      </c>
      <c r="B956" s="53"/>
      <c r="C956" s="37" t="s">
        <v>88</v>
      </c>
      <c r="D956" s="28">
        <v>150</v>
      </c>
      <c r="E956" s="28"/>
      <c r="F956" s="28">
        <f t="shared" si="126"/>
        <v>150</v>
      </c>
      <c r="G956" s="28">
        <v>49</v>
      </c>
      <c r="H956" s="28">
        <v>100</v>
      </c>
      <c r="I956" s="36" t="s">
        <v>347</v>
      </c>
      <c r="L956" s="53" t="s">
        <v>359</v>
      </c>
      <c r="M956" s="53"/>
      <c r="N956" s="37" t="s">
        <v>88</v>
      </c>
      <c r="O956" s="28">
        <v>150</v>
      </c>
      <c r="P956" s="110">
        <f t="shared" si="128"/>
        <v>75</v>
      </c>
      <c r="Q956" s="110">
        <f t="shared" si="129"/>
        <v>75</v>
      </c>
      <c r="R956" s="110">
        <f t="shared" si="127"/>
        <v>150</v>
      </c>
      <c r="S956" s="36" t="s">
        <v>347</v>
      </c>
    </row>
    <row r="957" spans="1:19" s="27" customFormat="1" x14ac:dyDescent="0.2">
      <c r="A957" s="53" t="s">
        <v>359</v>
      </c>
      <c r="B957" s="53"/>
      <c r="C957" s="37" t="s">
        <v>66</v>
      </c>
      <c r="D957" s="28">
        <v>250</v>
      </c>
      <c r="E957" s="28"/>
      <c r="F957" s="28">
        <f t="shared" si="126"/>
        <v>250</v>
      </c>
      <c r="G957" s="28"/>
      <c r="H957" s="28">
        <v>250</v>
      </c>
      <c r="I957" s="36" t="s">
        <v>347</v>
      </c>
      <c r="J957" s="27" t="s">
        <v>404</v>
      </c>
      <c r="L957" s="53" t="s">
        <v>359</v>
      </c>
      <c r="M957" s="53"/>
      <c r="N957" s="37" t="s">
        <v>66</v>
      </c>
      <c r="O957" s="28">
        <v>250</v>
      </c>
      <c r="P957" s="110">
        <f t="shared" ref="P957:P983" si="130">O957*0.5</f>
        <v>125</v>
      </c>
      <c r="Q957" s="110">
        <f t="shared" ref="Q957:Q984" si="131">O957*0.5</f>
        <v>125</v>
      </c>
      <c r="R957" s="110">
        <f t="shared" ref="R957:R984" si="132">SUM(P957:Q957)</f>
        <v>250</v>
      </c>
      <c r="S957" s="36" t="s">
        <v>347</v>
      </c>
    </row>
    <row r="958" spans="1:19" s="27" customFormat="1" x14ac:dyDescent="0.2">
      <c r="A958" s="53" t="s">
        <v>359</v>
      </c>
      <c r="B958" s="53"/>
      <c r="C958" s="37" t="s">
        <v>66</v>
      </c>
      <c r="D958" s="28">
        <v>200</v>
      </c>
      <c r="E958" s="28"/>
      <c r="F958" s="28">
        <f t="shared" si="126"/>
        <v>200</v>
      </c>
      <c r="G958" s="28"/>
      <c r="H958" s="28">
        <v>200</v>
      </c>
      <c r="I958" s="36" t="s">
        <v>347</v>
      </c>
      <c r="J958" s="27" t="s">
        <v>454</v>
      </c>
      <c r="L958" s="53" t="s">
        <v>359</v>
      </c>
      <c r="M958" s="53"/>
      <c r="N958" s="37" t="s">
        <v>66</v>
      </c>
      <c r="O958" s="28">
        <v>200</v>
      </c>
      <c r="P958" s="110">
        <f t="shared" si="130"/>
        <v>100</v>
      </c>
      <c r="Q958" s="110">
        <f t="shared" si="131"/>
        <v>100</v>
      </c>
      <c r="R958" s="110">
        <f t="shared" si="132"/>
        <v>200</v>
      </c>
      <c r="S958" s="36" t="s">
        <v>347</v>
      </c>
    </row>
    <row r="959" spans="1:19" s="27" customFormat="1" x14ac:dyDescent="0.2">
      <c r="A959" s="53" t="s">
        <v>359</v>
      </c>
      <c r="B959" s="53"/>
      <c r="C959" s="37" t="s">
        <v>138</v>
      </c>
      <c r="D959" s="28">
        <v>300</v>
      </c>
      <c r="E959" s="28"/>
      <c r="F959" s="28">
        <f t="shared" si="126"/>
        <v>300</v>
      </c>
      <c r="G959" s="28"/>
      <c r="H959" s="28">
        <v>300</v>
      </c>
      <c r="I959" s="36" t="s">
        <v>347</v>
      </c>
      <c r="L959" s="53" t="s">
        <v>359</v>
      </c>
      <c r="M959" s="53"/>
      <c r="N959" s="37" t="s">
        <v>138</v>
      </c>
      <c r="O959" s="28">
        <v>300</v>
      </c>
      <c r="P959" s="110">
        <f t="shared" si="130"/>
        <v>150</v>
      </c>
      <c r="Q959" s="110">
        <f t="shared" si="131"/>
        <v>150</v>
      </c>
      <c r="R959" s="110">
        <f t="shared" si="132"/>
        <v>300</v>
      </c>
      <c r="S959" s="36" t="s">
        <v>347</v>
      </c>
    </row>
    <row r="960" spans="1:19" s="27" customFormat="1" x14ac:dyDescent="0.2">
      <c r="A960" s="53" t="s">
        <v>243</v>
      </c>
      <c r="B960" s="53" t="s">
        <v>243</v>
      </c>
      <c r="C960" s="37" t="s">
        <v>297</v>
      </c>
      <c r="D960" s="28">
        <v>100</v>
      </c>
      <c r="E960" s="28"/>
      <c r="F960" s="28">
        <f t="shared" si="126"/>
        <v>100</v>
      </c>
      <c r="G960" s="28"/>
      <c r="H960" s="28">
        <v>100</v>
      </c>
      <c r="I960" s="36" t="s">
        <v>347</v>
      </c>
      <c r="L960" s="53" t="s">
        <v>243</v>
      </c>
      <c r="M960" s="53" t="s">
        <v>243</v>
      </c>
      <c r="N960" s="37" t="s">
        <v>297</v>
      </c>
      <c r="O960" s="28">
        <v>100</v>
      </c>
      <c r="P960" s="110">
        <f t="shared" si="130"/>
        <v>50</v>
      </c>
      <c r="Q960" s="110">
        <f t="shared" si="131"/>
        <v>50</v>
      </c>
      <c r="R960" s="110">
        <f t="shared" si="132"/>
        <v>100</v>
      </c>
      <c r="S960" s="36" t="s">
        <v>347</v>
      </c>
    </row>
    <row r="961" spans="1:257" s="27" customFormat="1" x14ac:dyDescent="0.2">
      <c r="A961" s="53" t="s">
        <v>243</v>
      </c>
      <c r="B961" s="53"/>
      <c r="C961" s="37" t="s">
        <v>386</v>
      </c>
      <c r="D961" s="28">
        <v>20</v>
      </c>
      <c r="E961" s="28"/>
      <c r="F961" s="28">
        <f t="shared" si="126"/>
        <v>20</v>
      </c>
      <c r="G961" s="28">
        <v>13</v>
      </c>
      <c r="H961" s="28">
        <v>20</v>
      </c>
      <c r="I961" s="36" t="s">
        <v>347</v>
      </c>
      <c r="L961" s="53" t="s">
        <v>243</v>
      </c>
      <c r="M961" s="53"/>
      <c r="N961" s="37" t="s">
        <v>386</v>
      </c>
      <c r="O961" s="28">
        <v>20</v>
      </c>
      <c r="P961" s="110">
        <f t="shared" si="130"/>
        <v>10</v>
      </c>
      <c r="Q961" s="110">
        <f t="shared" si="131"/>
        <v>10</v>
      </c>
      <c r="R961" s="110">
        <f t="shared" si="132"/>
        <v>20</v>
      </c>
      <c r="S961" s="36" t="s">
        <v>347</v>
      </c>
    </row>
    <row r="962" spans="1:257" s="27" customFormat="1" x14ac:dyDescent="0.2">
      <c r="A962" s="53" t="s">
        <v>235</v>
      </c>
      <c r="B962" s="53" t="s">
        <v>235</v>
      </c>
      <c r="C962" s="37" t="s">
        <v>79</v>
      </c>
      <c r="D962" s="28">
        <v>150</v>
      </c>
      <c r="E962" s="28"/>
      <c r="F962" s="28">
        <f t="shared" si="126"/>
        <v>150</v>
      </c>
      <c r="G962" s="28">
        <v>120</v>
      </c>
      <c r="H962" s="28">
        <v>150</v>
      </c>
      <c r="I962" s="36" t="s">
        <v>347</v>
      </c>
      <c r="L962" s="142" t="s">
        <v>235</v>
      </c>
      <c r="M962" s="142" t="s">
        <v>235</v>
      </c>
      <c r="N962" s="143" t="s">
        <v>79</v>
      </c>
      <c r="O962" s="144">
        <v>150</v>
      </c>
      <c r="P962" s="145">
        <f t="shared" si="130"/>
        <v>75</v>
      </c>
      <c r="Q962" s="145">
        <f t="shared" si="131"/>
        <v>75</v>
      </c>
      <c r="R962" s="145">
        <f t="shared" si="132"/>
        <v>150</v>
      </c>
      <c r="S962" s="36" t="s">
        <v>347</v>
      </c>
    </row>
    <row r="963" spans="1:257" s="27" customFormat="1" x14ac:dyDescent="0.2">
      <c r="A963" s="150"/>
      <c r="B963" s="150"/>
      <c r="D963" s="36"/>
      <c r="E963" s="36"/>
      <c r="F963" s="36"/>
      <c r="G963" s="36"/>
      <c r="H963" s="36"/>
      <c r="I963" s="36"/>
      <c r="L963" s="150"/>
      <c r="M963" s="150"/>
      <c r="O963" s="36"/>
      <c r="P963" s="151"/>
      <c r="Q963" s="151"/>
      <c r="R963" s="151"/>
      <c r="S963" s="36"/>
    </row>
    <row r="964" spans="1:257" s="27" customFormat="1" x14ac:dyDescent="0.2">
      <c r="A964" s="150"/>
      <c r="B964" s="150"/>
      <c r="D964" s="36"/>
      <c r="E964" s="36"/>
      <c r="F964" s="36"/>
      <c r="G964" s="36"/>
      <c r="H964" s="36"/>
      <c r="I964" s="36"/>
      <c r="L964" s="150"/>
      <c r="M964" s="150"/>
      <c r="O964" s="36"/>
      <c r="P964" s="151"/>
      <c r="Q964" s="151"/>
      <c r="R964" s="151"/>
      <c r="S964" s="36"/>
    </row>
    <row r="965" spans="1:257" s="27" customFormat="1" x14ac:dyDescent="0.2">
      <c r="A965" s="150"/>
      <c r="B965" s="150"/>
      <c r="D965" s="36"/>
      <c r="E965" s="36"/>
      <c r="F965" s="36"/>
      <c r="G965" s="36"/>
      <c r="H965" s="36"/>
      <c r="I965" s="36"/>
      <c r="L965" s="150"/>
      <c r="M965" s="150"/>
      <c r="O965" s="36"/>
      <c r="P965" s="151"/>
      <c r="Q965" s="151"/>
      <c r="R965" s="151"/>
      <c r="S965" s="36"/>
    </row>
    <row r="966" spans="1:257" s="27" customFormat="1" x14ac:dyDescent="0.2">
      <c r="A966" s="150"/>
      <c r="B966" s="150"/>
      <c r="D966" s="36"/>
      <c r="E966" s="36"/>
      <c r="F966" s="36"/>
      <c r="G966" s="36"/>
      <c r="H966" s="36"/>
      <c r="I966" s="36"/>
      <c r="L966" s="150"/>
      <c r="M966" s="150"/>
      <c r="O966" s="36"/>
      <c r="P966" s="151"/>
      <c r="Q966" s="151"/>
      <c r="R966" s="151"/>
      <c r="S966" s="36"/>
    </row>
    <row r="967" spans="1:257" s="27" customFormat="1" x14ac:dyDescent="0.2">
      <c r="A967" s="150"/>
      <c r="B967" s="150"/>
      <c r="D967" s="36"/>
      <c r="E967" s="36"/>
      <c r="F967" s="36"/>
      <c r="G967" s="36"/>
      <c r="H967" s="36"/>
      <c r="I967" s="36"/>
      <c r="L967" s="150"/>
      <c r="M967" s="150"/>
      <c r="O967" s="36"/>
      <c r="P967" s="151"/>
      <c r="Q967" s="151"/>
      <c r="R967" s="151"/>
      <c r="S967" s="36"/>
    </row>
    <row r="968" spans="1:257" s="1" customFormat="1" ht="30.75" customHeight="1" x14ac:dyDescent="0.2">
      <c r="A968" s="44"/>
      <c r="B968" s="44"/>
      <c r="D968" s="31" t="s">
        <v>576</v>
      </c>
      <c r="E968" s="31" t="s">
        <v>577</v>
      </c>
      <c r="F968" s="31" t="s">
        <v>578</v>
      </c>
      <c r="G968" s="31" t="s">
        <v>579</v>
      </c>
      <c r="H968" s="31" t="s">
        <v>698</v>
      </c>
      <c r="I968" s="90"/>
      <c r="K968" s="3"/>
      <c r="L968" s="3"/>
      <c r="M968" s="3"/>
      <c r="N968" s="2"/>
    </row>
    <row r="969" spans="1:257" s="27" customFormat="1" x14ac:dyDescent="0.2">
      <c r="A969" s="51" t="s">
        <v>503</v>
      </c>
      <c r="B969" s="51"/>
      <c r="C969" s="35"/>
      <c r="D969" s="42"/>
      <c r="E969" s="42"/>
      <c r="F969" s="42"/>
      <c r="G969" s="42"/>
      <c r="H969" s="42"/>
      <c r="I969" s="42"/>
      <c r="L969" s="44" t="s">
        <v>501</v>
      </c>
      <c r="M969" s="44"/>
      <c r="N969" s="44"/>
      <c r="O969" s="44" t="s">
        <v>460</v>
      </c>
      <c r="P969" s="44" t="s">
        <v>504</v>
      </c>
      <c r="Q969" s="44" t="s">
        <v>505</v>
      </c>
      <c r="R969" s="27" t="s">
        <v>460</v>
      </c>
    </row>
    <row r="970" spans="1:257" ht="12.45" customHeight="1" x14ac:dyDescent="0.2">
      <c r="A970" s="44" t="s">
        <v>248</v>
      </c>
      <c r="B970" s="44"/>
      <c r="C970" s="44"/>
      <c r="D970" s="44"/>
      <c r="E970" s="44"/>
      <c r="F970" s="44"/>
      <c r="G970" s="44"/>
      <c r="H970" s="44"/>
      <c r="I970" s="44"/>
      <c r="J970" s="44"/>
      <c r="K970" s="44"/>
      <c r="L970" s="38" t="s">
        <v>502</v>
      </c>
      <c r="M970" s="27"/>
      <c r="N970" s="27"/>
      <c r="O970" s="27"/>
      <c r="P970" s="27">
        <v>999000</v>
      </c>
      <c r="Q970" s="27">
        <v>910502</v>
      </c>
      <c r="R970" s="44"/>
      <c r="S970" s="44"/>
      <c r="T970" s="44"/>
      <c r="U970" s="44"/>
      <c r="V970" s="44"/>
      <c r="W970" s="44"/>
      <c r="X970" s="44"/>
      <c r="Y970" s="44"/>
      <c r="Z970" s="44"/>
      <c r="AA970" s="44"/>
      <c r="AB970" s="44"/>
      <c r="AC970" s="44"/>
      <c r="AD970" s="44"/>
      <c r="AE970" s="44"/>
      <c r="AF970" s="44"/>
      <c r="AG970" s="44"/>
      <c r="AH970" s="44"/>
      <c r="AI970" s="44"/>
      <c r="AJ970" s="44"/>
      <c r="AK970" s="44"/>
      <c r="AL970" s="44"/>
      <c r="AM970" s="44"/>
      <c r="AN970" s="44"/>
      <c r="AO970" s="44"/>
      <c r="AP970" s="44"/>
      <c r="AQ970" s="44"/>
      <c r="AR970" s="44"/>
      <c r="AS970" s="44"/>
      <c r="AT970" s="44"/>
      <c r="AU970" s="44"/>
      <c r="AV970" s="44"/>
      <c r="AW970" s="44"/>
      <c r="AX970" s="44"/>
      <c r="AY970" s="44"/>
      <c r="AZ970" s="44"/>
      <c r="BA970" s="44"/>
      <c r="BB970" s="44"/>
      <c r="BC970" s="44"/>
      <c r="BD970" s="44"/>
      <c r="BE970" s="44"/>
      <c r="BF970" s="44"/>
      <c r="BG970" s="44"/>
      <c r="BH970" s="44"/>
      <c r="BI970" s="44"/>
      <c r="BJ970" s="44"/>
      <c r="BK970" s="44"/>
      <c r="BL970" s="44"/>
      <c r="BM970" s="44"/>
      <c r="BN970" s="44"/>
      <c r="BO970" s="44"/>
      <c r="BP970" s="44"/>
      <c r="BQ970" s="44"/>
      <c r="BR970" s="44"/>
      <c r="BS970" s="44"/>
      <c r="BT970" s="44"/>
      <c r="BU970" s="44"/>
      <c r="BV970" s="44"/>
      <c r="BW970" s="44"/>
      <c r="BX970" s="44"/>
      <c r="BY970" s="44"/>
      <c r="BZ970" s="44"/>
      <c r="CA970" s="44"/>
      <c r="CB970" s="44"/>
      <c r="CC970" s="44"/>
      <c r="CD970" s="44"/>
      <c r="CE970" s="44"/>
      <c r="CF970" s="44"/>
      <c r="CG970" s="44"/>
      <c r="CH970" s="44"/>
      <c r="CI970" s="44"/>
      <c r="CJ970" s="44"/>
      <c r="CK970" s="44"/>
      <c r="CL970" s="44"/>
      <c r="CM970" s="44"/>
      <c r="CN970" s="44"/>
      <c r="CO970" s="44"/>
      <c r="CP970" s="44"/>
      <c r="CQ970" s="44"/>
      <c r="CR970" s="44"/>
      <c r="CS970" s="44"/>
      <c r="CT970" s="44"/>
      <c r="CU970" s="44"/>
      <c r="CV970" s="44"/>
      <c r="CW970" s="44"/>
      <c r="CX970" s="44"/>
      <c r="CY970" s="44"/>
      <c r="CZ970" s="44"/>
      <c r="DA970" s="44"/>
      <c r="DB970" s="44"/>
      <c r="DC970" s="44"/>
      <c r="DD970" s="44"/>
      <c r="DE970" s="44"/>
      <c r="DF970" s="44"/>
      <c r="DG970" s="44"/>
      <c r="DH970" s="44"/>
      <c r="DI970" s="44"/>
      <c r="DJ970" s="44"/>
      <c r="DK970" s="44"/>
      <c r="DL970" s="44"/>
      <c r="DM970" s="44"/>
      <c r="DN970" s="44"/>
      <c r="DO970" s="44"/>
      <c r="DP970" s="44"/>
      <c r="DQ970" s="44"/>
      <c r="DR970" s="44"/>
      <c r="DS970" s="44"/>
      <c r="DT970" s="44"/>
      <c r="DU970" s="44"/>
      <c r="DV970" s="44"/>
      <c r="DW970" s="44"/>
      <c r="DX970" s="44"/>
      <c r="DY970" s="44"/>
      <c r="DZ970" s="44"/>
      <c r="EA970" s="44"/>
      <c r="EB970" s="44"/>
      <c r="EC970" s="44"/>
      <c r="ED970" s="44"/>
      <c r="EE970" s="44"/>
      <c r="EF970" s="44"/>
      <c r="EG970" s="44"/>
      <c r="EH970" s="44"/>
      <c r="EI970" s="44"/>
      <c r="EJ970" s="44"/>
      <c r="EK970" s="44"/>
      <c r="EL970" s="44"/>
      <c r="EM970" s="44"/>
      <c r="EN970" s="44"/>
      <c r="EO970" s="44"/>
      <c r="EP970" s="44"/>
      <c r="EQ970" s="44"/>
      <c r="ER970" s="44"/>
      <c r="ES970" s="44"/>
      <c r="ET970" s="44"/>
      <c r="EU970" s="44"/>
      <c r="EV970" s="44"/>
      <c r="EW970" s="44"/>
      <c r="EX970" s="44"/>
      <c r="EY970" s="44"/>
      <c r="EZ970" s="44"/>
      <c r="FA970" s="44"/>
      <c r="FB970" s="44"/>
      <c r="FC970" s="44"/>
      <c r="FD970" s="44"/>
      <c r="FE970" s="44"/>
      <c r="FF970" s="44"/>
      <c r="FG970" s="44"/>
      <c r="FH970" s="44"/>
      <c r="FI970" s="44"/>
      <c r="FJ970" s="44"/>
      <c r="FK970" s="44"/>
      <c r="FL970" s="44"/>
      <c r="FM970" s="44"/>
      <c r="FN970" s="44"/>
      <c r="FO970" s="44"/>
      <c r="FP970" s="44"/>
      <c r="FQ970" s="44"/>
      <c r="FR970" s="44"/>
      <c r="FS970" s="44"/>
      <c r="FT970" s="44"/>
      <c r="FU970" s="44"/>
      <c r="FV970" s="44"/>
      <c r="FW970" s="44"/>
      <c r="FX970" s="44"/>
      <c r="FY970" s="44"/>
      <c r="FZ970" s="44"/>
      <c r="GA970" s="44"/>
      <c r="GB970" s="44"/>
      <c r="GC970" s="44"/>
      <c r="GD970" s="44"/>
      <c r="GE970" s="44"/>
      <c r="GF970" s="44"/>
      <c r="GG970" s="44"/>
      <c r="GH970" s="44"/>
      <c r="GI970" s="44"/>
      <c r="GJ970" s="44"/>
      <c r="GK970" s="44"/>
      <c r="GL970" s="44"/>
      <c r="GM970" s="44"/>
      <c r="GN970" s="44"/>
      <c r="GO970" s="44"/>
      <c r="GP970" s="44"/>
      <c r="GQ970" s="44"/>
      <c r="GR970" s="44"/>
      <c r="GS970" s="44"/>
      <c r="GT970" s="44"/>
      <c r="GU970" s="44"/>
      <c r="GV970" s="44"/>
      <c r="GW970" s="44"/>
      <c r="GX970" s="44"/>
      <c r="GY970" s="44"/>
      <c r="GZ970" s="44"/>
      <c r="HA970" s="44"/>
      <c r="HB970" s="44"/>
      <c r="HC970" s="44"/>
      <c r="HD970" s="44"/>
      <c r="HE970" s="44"/>
      <c r="HF970" s="44"/>
      <c r="HG970" s="44"/>
      <c r="HH970" s="44"/>
      <c r="HI970" s="44"/>
      <c r="HJ970" s="44"/>
      <c r="HK970" s="44"/>
      <c r="HL970" s="44"/>
      <c r="HM970" s="44"/>
      <c r="HN970" s="44"/>
      <c r="HO970" s="44"/>
      <c r="HP970" s="44"/>
      <c r="HQ970" s="44"/>
      <c r="HR970" s="44"/>
      <c r="HS970" s="44"/>
      <c r="HT970" s="44"/>
      <c r="HU970" s="44"/>
      <c r="HV970" s="44"/>
      <c r="HW970" s="44"/>
      <c r="HX970" s="44"/>
      <c r="HY970" s="44"/>
      <c r="HZ970" s="44"/>
      <c r="IA970" s="44"/>
      <c r="IB970" s="44"/>
      <c r="IC970" s="44"/>
      <c r="ID970" s="44"/>
      <c r="IE970" s="44"/>
      <c r="IF970" s="44"/>
      <c r="IG970" s="44"/>
      <c r="IH970" s="44"/>
      <c r="II970" s="44"/>
      <c r="IJ970" s="44"/>
      <c r="IK970" s="44"/>
      <c r="IL970" s="44"/>
      <c r="IM970" s="44"/>
      <c r="IN970" s="44"/>
      <c r="IO970" s="44"/>
      <c r="IP970" s="44"/>
      <c r="IQ970" s="44"/>
      <c r="IR970" s="44"/>
      <c r="IS970" s="44"/>
      <c r="IT970" s="44"/>
      <c r="IU970" s="44"/>
      <c r="IV970" s="44"/>
      <c r="IW970" s="44"/>
    </row>
    <row r="971" spans="1:257" s="27" customFormat="1" x14ac:dyDescent="0.2">
      <c r="A971" s="52" t="s">
        <v>53</v>
      </c>
      <c r="B971" s="52"/>
      <c r="C971" s="34"/>
      <c r="D971" s="41"/>
      <c r="E971" s="41"/>
      <c r="F971" s="41"/>
      <c r="G971" s="41"/>
      <c r="H971" s="41"/>
      <c r="I971" s="41"/>
      <c r="L971" s="38" t="s">
        <v>506</v>
      </c>
      <c r="P971" s="109">
        <v>0.5</v>
      </c>
      <c r="Q971" s="109">
        <v>0.5</v>
      </c>
    </row>
    <row r="972" spans="1:257" s="27" customFormat="1" x14ac:dyDescent="0.2">
      <c r="A972" s="53" t="s">
        <v>239</v>
      </c>
      <c r="B972" s="53" t="s">
        <v>239</v>
      </c>
      <c r="C972" s="37" t="s">
        <v>93</v>
      </c>
      <c r="D972" s="28">
        <v>300</v>
      </c>
      <c r="E972" s="28"/>
      <c r="F972" s="28">
        <f t="shared" si="126"/>
        <v>300</v>
      </c>
      <c r="G972" s="28">
        <v>211</v>
      </c>
      <c r="H972" s="28">
        <v>300</v>
      </c>
      <c r="I972" s="36" t="s">
        <v>347</v>
      </c>
      <c r="L972" s="146" t="s">
        <v>239</v>
      </c>
      <c r="M972" s="146" t="s">
        <v>239</v>
      </c>
      <c r="N972" s="147" t="s">
        <v>93</v>
      </c>
      <c r="O972" s="148">
        <v>300</v>
      </c>
      <c r="P972" s="149">
        <f t="shared" si="130"/>
        <v>150</v>
      </c>
      <c r="Q972" s="149">
        <f t="shared" si="131"/>
        <v>150</v>
      </c>
      <c r="R972" s="149">
        <f t="shared" si="132"/>
        <v>300</v>
      </c>
      <c r="S972" s="36" t="s">
        <v>347</v>
      </c>
    </row>
    <row r="973" spans="1:257" s="27" customFormat="1" ht="12.75" customHeight="1" x14ac:dyDescent="0.2">
      <c r="A973" s="53" t="s">
        <v>239</v>
      </c>
      <c r="B973" s="53"/>
      <c r="C973" s="37" t="s">
        <v>59</v>
      </c>
      <c r="D973" s="28">
        <v>650</v>
      </c>
      <c r="E973" s="28"/>
      <c r="F973" s="28">
        <f t="shared" si="126"/>
        <v>650</v>
      </c>
      <c r="G973" s="28">
        <v>664</v>
      </c>
      <c r="H973" s="28">
        <v>700</v>
      </c>
      <c r="I973" s="36" t="s">
        <v>347</v>
      </c>
      <c r="L973" s="53" t="s">
        <v>239</v>
      </c>
      <c r="M973" s="53"/>
      <c r="N973" s="37" t="s">
        <v>59</v>
      </c>
      <c r="O973" s="28">
        <v>650</v>
      </c>
      <c r="P973" s="110">
        <f t="shared" si="130"/>
        <v>325</v>
      </c>
      <c r="Q973" s="110">
        <f t="shared" si="131"/>
        <v>325</v>
      </c>
      <c r="R973" s="110">
        <f t="shared" si="132"/>
        <v>650</v>
      </c>
      <c r="S973" s="36" t="s">
        <v>347</v>
      </c>
    </row>
    <row r="974" spans="1:257" s="27" customFormat="1" x14ac:dyDescent="0.2">
      <c r="A974" s="53" t="s">
        <v>239</v>
      </c>
      <c r="B974" s="53"/>
      <c r="C974" s="37" t="s">
        <v>120</v>
      </c>
      <c r="D974" s="28">
        <v>20</v>
      </c>
      <c r="E974" s="28"/>
      <c r="F974" s="28">
        <f t="shared" si="126"/>
        <v>20</v>
      </c>
      <c r="G974" s="28">
        <v>3</v>
      </c>
      <c r="H974" s="28">
        <v>20</v>
      </c>
      <c r="I974" s="36" t="s">
        <v>347</v>
      </c>
      <c r="L974" s="53" t="s">
        <v>239</v>
      </c>
      <c r="M974" s="53"/>
      <c r="N974" s="37" t="s">
        <v>120</v>
      </c>
      <c r="O974" s="28">
        <v>20</v>
      </c>
      <c r="P974" s="110">
        <f t="shared" si="130"/>
        <v>10</v>
      </c>
      <c r="Q974" s="110">
        <f t="shared" si="131"/>
        <v>10</v>
      </c>
      <c r="R974" s="110">
        <f t="shared" si="132"/>
        <v>20</v>
      </c>
      <c r="S974" s="36" t="s">
        <v>347</v>
      </c>
    </row>
    <row r="975" spans="1:257" s="27" customFormat="1" x14ac:dyDescent="0.2">
      <c r="A975" s="53" t="s">
        <v>355</v>
      </c>
      <c r="B975" s="53" t="s">
        <v>355</v>
      </c>
      <c r="C975" s="37" t="s">
        <v>87</v>
      </c>
      <c r="D975" s="28">
        <v>20</v>
      </c>
      <c r="E975" s="28"/>
      <c r="F975" s="28">
        <f t="shared" si="126"/>
        <v>20</v>
      </c>
      <c r="G975" s="28"/>
      <c r="H975" s="28">
        <v>20</v>
      </c>
      <c r="I975" s="36" t="s">
        <v>347</v>
      </c>
      <c r="L975" s="53" t="s">
        <v>355</v>
      </c>
      <c r="M975" s="53" t="s">
        <v>355</v>
      </c>
      <c r="N975" s="37" t="s">
        <v>87</v>
      </c>
      <c r="O975" s="28">
        <v>20</v>
      </c>
      <c r="P975" s="110">
        <f t="shared" si="130"/>
        <v>10</v>
      </c>
      <c r="Q975" s="110">
        <f t="shared" si="131"/>
        <v>10</v>
      </c>
      <c r="R975" s="110">
        <f t="shared" si="132"/>
        <v>20</v>
      </c>
      <c r="S975" s="36" t="s">
        <v>347</v>
      </c>
    </row>
    <row r="976" spans="1:257" s="27" customFormat="1" x14ac:dyDescent="0.2">
      <c r="A976" s="53" t="s">
        <v>242</v>
      </c>
      <c r="B976" s="53" t="s">
        <v>242</v>
      </c>
      <c r="C976" s="37" t="s">
        <v>121</v>
      </c>
      <c r="D976" s="28">
        <v>200</v>
      </c>
      <c r="E976" s="28"/>
      <c r="F976" s="28">
        <f t="shared" si="126"/>
        <v>200</v>
      </c>
      <c r="G976" s="28">
        <v>44</v>
      </c>
      <c r="H976" s="28">
        <v>200</v>
      </c>
      <c r="I976" s="36" t="s">
        <v>347</v>
      </c>
      <c r="L976" s="53" t="s">
        <v>242</v>
      </c>
      <c r="M976" s="53" t="s">
        <v>242</v>
      </c>
      <c r="N976" s="37" t="s">
        <v>121</v>
      </c>
      <c r="O976" s="28">
        <v>200</v>
      </c>
      <c r="P976" s="110">
        <f t="shared" si="130"/>
        <v>100</v>
      </c>
      <c r="Q976" s="110">
        <f t="shared" si="131"/>
        <v>100</v>
      </c>
      <c r="R976" s="110">
        <f t="shared" si="132"/>
        <v>200</v>
      </c>
      <c r="S976" s="36" t="s">
        <v>347</v>
      </c>
    </row>
    <row r="977" spans="1:19" s="27" customFormat="1" x14ac:dyDescent="0.2">
      <c r="A977" s="53" t="s">
        <v>240</v>
      </c>
      <c r="B977" s="53" t="s">
        <v>240</v>
      </c>
      <c r="C977" s="37" t="s">
        <v>214</v>
      </c>
      <c r="D977" s="28">
        <v>10</v>
      </c>
      <c r="E977" s="28"/>
      <c r="F977" s="28">
        <f t="shared" si="126"/>
        <v>10</v>
      </c>
      <c r="G977" s="28"/>
      <c r="H977" s="28">
        <v>10</v>
      </c>
      <c r="I977" s="36" t="s">
        <v>347</v>
      </c>
      <c r="L977" s="53" t="s">
        <v>240</v>
      </c>
      <c r="M977" s="53" t="s">
        <v>240</v>
      </c>
      <c r="N977" s="37" t="s">
        <v>214</v>
      </c>
      <c r="O977" s="28">
        <v>10</v>
      </c>
      <c r="P977" s="110">
        <f t="shared" si="130"/>
        <v>5</v>
      </c>
      <c r="Q977" s="110">
        <f t="shared" si="131"/>
        <v>5</v>
      </c>
      <c r="R977" s="110">
        <f t="shared" si="132"/>
        <v>10</v>
      </c>
      <c r="S977" s="36" t="s">
        <v>347</v>
      </c>
    </row>
    <row r="978" spans="1:19" s="27" customFormat="1" x14ac:dyDescent="0.2">
      <c r="A978" s="53" t="s">
        <v>240</v>
      </c>
      <c r="B978" s="53"/>
      <c r="C978" s="37" t="s">
        <v>208</v>
      </c>
      <c r="D978" s="28">
        <v>120</v>
      </c>
      <c r="E978" s="28"/>
      <c r="F978" s="28">
        <f t="shared" si="126"/>
        <v>120</v>
      </c>
      <c r="G978" s="28"/>
      <c r="H978" s="28">
        <v>120</v>
      </c>
      <c r="I978" s="36" t="s">
        <v>347</v>
      </c>
      <c r="L978" s="53" t="s">
        <v>240</v>
      </c>
      <c r="M978" s="53"/>
      <c r="N978" s="37" t="s">
        <v>208</v>
      </c>
      <c r="O978" s="28">
        <v>120</v>
      </c>
      <c r="P978" s="110">
        <f t="shared" si="130"/>
        <v>60</v>
      </c>
      <c r="Q978" s="110">
        <f t="shared" si="131"/>
        <v>60</v>
      </c>
      <c r="R978" s="110">
        <f t="shared" si="132"/>
        <v>120</v>
      </c>
      <c r="S978" s="36" t="s">
        <v>347</v>
      </c>
    </row>
    <row r="979" spans="1:19" s="27" customFormat="1" x14ac:dyDescent="0.2">
      <c r="A979" s="53" t="s">
        <v>240</v>
      </c>
      <c r="B979" s="53"/>
      <c r="C979" s="37" t="s">
        <v>177</v>
      </c>
      <c r="D979" s="28">
        <v>20</v>
      </c>
      <c r="E979" s="28"/>
      <c r="F979" s="28">
        <f t="shared" si="126"/>
        <v>20</v>
      </c>
      <c r="G979" s="28">
        <v>185</v>
      </c>
      <c r="H979" s="28">
        <v>200</v>
      </c>
      <c r="I979" s="36" t="s">
        <v>347</v>
      </c>
      <c r="L979" s="53" t="s">
        <v>240</v>
      </c>
      <c r="M979" s="53"/>
      <c r="N979" s="37" t="s">
        <v>177</v>
      </c>
      <c r="O979" s="28">
        <v>20</v>
      </c>
      <c r="P979" s="110">
        <f t="shared" si="130"/>
        <v>10</v>
      </c>
      <c r="Q979" s="110">
        <f t="shared" si="131"/>
        <v>10</v>
      </c>
      <c r="R979" s="110">
        <f t="shared" si="132"/>
        <v>20</v>
      </c>
      <c r="S979" s="36" t="s">
        <v>347</v>
      </c>
    </row>
    <row r="980" spans="1:19" s="27" customFormat="1" x14ac:dyDescent="0.2">
      <c r="A980" s="53" t="s">
        <v>240</v>
      </c>
      <c r="B980" s="53"/>
      <c r="C980" s="37" t="s">
        <v>301</v>
      </c>
      <c r="D980" s="28">
        <v>30</v>
      </c>
      <c r="E980" s="28"/>
      <c r="F980" s="28">
        <f t="shared" si="126"/>
        <v>30</v>
      </c>
      <c r="G980" s="28"/>
      <c r="H980" s="28">
        <v>30</v>
      </c>
      <c r="I980" s="36" t="s">
        <v>347</v>
      </c>
      <c r="L980" s="53" t="s">
        <v>240</v>
      </c>
      <c r="M980" s="53"/>
      <c r="N980" s="37" t="s">
        <v>301</v>
      </c>
      <c r="O980" s="28">
        <v>30</v>
      </c>
      <c r="P980" s="110">
        <f t="shared" si="130"/>
        <v>15</v>
      </c>
      <c r="Q980" s="110">
        <f t="shared" si="131"/>
        <v>15</v>
      </c>
      <c r="R980" s="110">
        <f t="shared" si="132"/>
        <v>30</v>
      </c>
      <c r="S980" s="36" t="s">
        <v>347</v>
      </c>
    </row>
    <row r="981" spans="1:19" s="27" customFormat="1" x14ac:dyDescent="0.2">
      <c r="A981" s="53" t="s">
        <v>240</v>
      </c>
      <c r="B981" s="53"/>
      <c r="C981" s="37" t="s">
        <v>114</v>
      </c>
      <c r="D981" s="28">
        <v>50</v>
      </c>
      <c r="E981" s="28"/>
      <c r="F981" s="28">
        <f t="shared" si="126"/>
        <v>50</v>
      </c>
      <c r="G981" s="28"/>
      <c r="H981" s="28">
        <v>50</v>
      </c>
      <c r="I981" s="36" t="s">
        <v>347</v>
      </c>
      <c r="L981" s="53" t="s">
        <v>240</v>
      </c>
      <c r="M981" s="53"/>
      <c r="N981" s="37" t="s">
        <v>114</v>
      </c>
      <c r="O981" s="28">
        <v>50</v>
      </c>
      <c r="P981" s="110">
        <f t="shared" si="130"/>
        <v>25</v>
      </c>
      <c r="Q981" s="110">
        <f t="shared" si="131"/>
        <v>25</v>
      </c>
      <c r="R981" s="110">
        <f t="shared" si="132"/>
        <v>50</v>
      </c>
      <c r="S981" s="36" t="s">
        <v>347</v>
      </c>
    </row>
    <row r="982" spans="1:19" s="27" customFormat="1" x14ac:dyDescent="0.2">
      <c r="A982" s="53" t="s">
        <v>240</v>
      </c>
      <c r="B982" s="53"/>
      <c r="C982" s="37" t="s">
        <v>162</v>
      </c>
      <c r="D982" s="28">
        <v>20</v>
      </c>
      <c r="E982" s="28"/>
      <c r="F982" s="28">
        <f t="shared" si="126"/>
        <v>20</v>
      </c>
      <c r="G982" s="28"/>
      <c r="H982" s="28">
        <v>20</v>
      </c>
      <c r="I982" s="36" t="s">
        <v>347</v>
      </c>
      <c r="L982" s="53" t="s">
        <v>240</v>
      </c>
      <c r="M982" s="53"/>
      <c r="N982" s="37" t="s">
        <v>162</v>
      </c>
      <c r="O982" s="28">
        <v>20</v>
      </c>
      <c r="P982" s="110">
        <f t="shared" si="130"/>
        <v>10</v>
      </c>
      <c r="Q982" s="110">
        <f t="shared" si="131"/>
        <v>10</v>
      </c>
      <c r="R982" s="110">
        <f t="shared" si="132"/>
        <v>20</v>
      </c>
      <c r="S982" s="36" t="s">
        <v>347</v>
      </c>
    </row>
    <row r="983" spans="1:19" s="27" customFormat="1" x14ac:dyDescent="0.2">
      <c r="A983" s="53" t="s">
        <v>236</v>
      </c>
      <c r="B983" s="53" t="s">
        <v>236</v>
      </c>
      <c r="C983" s="37" t="s">
        <v>181</v>
      </c>
      <c r="D983" s="28">
        <v>100</v>
      </c>
      <c r="E983" s="28"/>
      <c r="F983" s="28">
        <f t="shared" si="126"/>
        <v>100</v>
      </c>
      <c r="G983" s="28">
        <v>22</v>
      </c>
      <c r="H983" s="28">
        <v>100</v>
      </c>
      <c r="I983" s="36" t="s">
        <v>347</v>
      </c>
      <c r="L983" s="53" t="s">
        <v>236</v>
      </c>
      <c r="M983" s="53" t="s">
        <v>236</v>
      </c>
      <c r="N983" s="37" t="s">
        <v>181</v>
      </c>
      <c r="O983" s="28">
        <v>100</v>
      </c>
      <c r="P983" s="110">
        <f t="shared" si="130"/>
        <v>50</v>
      </c>
      <c r="Q983" s="110">
        <f t="shared" si="131"/>
        <v>50</v>
      </c>
      <c r="R983" s="110">
        <f t="shared" si="132"/>
        <v>100</v>
      </c>
      <c r="S983" s="36" t="s">
        <v>347</v>
      </c>
    </row>
    <row r="984" spans="1:19" s="27" customFormat="1" x14ac:dyDescent="0.2">
      <c r="A984" s="53" t="s">
        <v>350</v>
      </c>
      <c r="B984" s="53" t="s">
        <v>350</v>
      </c>
      <c r="C984" s="37" t="s">
        <v>56</v>
      </c>
      <c r="D984" s="28">
        <v>775</v>
      </c>
      <c r="E984" s="28"/>
      <c r="F984" s="28">
        <f t="shared" si="126"/>
        <v>775</v>
      </c>
      <c r="G984" s="28">
        <v>334</v>
      </c>
      <c r="H984" s="28">
        <v>821</v>
      </c>
      <c r="I984" s="36" t="s">
        <v>347</v>
      </c>
      <c r="J984" s="36">
        <f>SUM(H953:H956,H957:H976,H978:H982)</f>
        <v>3040</v>
      </c>
      <c r="L984" s="53" t="s">
        <v>350</v>
      </c>
      <c r="M984" s="53" t="s">
        <v>350</v>
      </c>
      <c r="N984" s="37" t="s">
        <v>56</v>
      </c>
      <c r="O984" s="28">
        <v>775</v>
      </c>
      <c r="P984" s="110">
        <v>387</v>
      </c>
      <c r="Q984" s="110">
        <f t="shared" si="131"/>
        <v>387.5</v>
      </c>
      <c r="R984" s="110">
        <f t="shared" si="132"/>
        <v>774.5</v>
      </c>
      <c r="S984" s="36" t="s">
        <v>347</v>
      </c>
    </row>
    <row r="985" spans="1:19" s="34" customFormat="1" x14ac:dyDescent="0.2">
      <c r="A985" s="54"/>
      <c r="B985" s="54"/>
      <c r="C985" s="39" t="s">
        <v>54</v>
      </c>
      <c r="D985" s="40">
        <f>SUM(D936:D984)</f>
        <v>14557</v>
      </c>
      <c r="E985" s="40">
        <f>SUM(E936:E984)</f>
        <v>151</v>
      </c>
      <c r="F985" s="40">
        <f>SUM(F936:F984)</f>
        <v>14708</v>
      </c>
      <c r="G985" s="40">
        <f>SUM(G936:G984)</f>
        <v>11818</v>
      </c>
      <c r="H985" s="40">
        <f>SUM(H936:H984)</f>
        <v>12745</v>
      </c>
      <c r="I985" s="41"/>
      <c r="L985" s="54"/>
      <c r="M985" s="54"/>
      <c r="N985" s="39" t="s">
        <v>54</v>
      </c>
      <c r="O985" s="40">
        <f>SUM(O936:O956,O957:O984)</f>
        <v>14557</v>
      </c>
      <c r="P985" s="40">
        <f>SUM(P936:P956,P957:P984)</f>
        <v>1006437</v>
      </c>
      <c r="Q985" s="40">
        <v>7120</v>
      </c>
      <c r="R985" s="40">
        <v>14557</v>
      </c>
    </row>
    <row r="986" spans="1:19" s="34" customFormat="1" x14ac:dyDescent="0.2">
      <c r="A986" s="52"/>
      <c r="B986" s="52"/>
      <c r="D986" s="41"/>
      <c r="E986" s="41"/>
      <c r="F986" s="41"/>
      <c r="G986" s="41"/>
      <c r="H986" s="41"/>
      <c r="I986" s="41"/>
      <c r="L986" s="38"/>
    </row>
    <row r="987" spans="1:19" s="34" customFormat="1" x14ac:dyDescent="0.2">
      <c r="A987" s="52"/>
      <c r="B987" s="52"/>
      <c r="D987" s="41"/>
      <c r="E987" s="41"/>
      <c r="F987" s="41"/>
      <c r="G987" s="41"/>
      <c r="H987" s="41"/>
      <c r="I987" s="41"/>
      <c r="L987" s="38"/>
    </row>
    <row r="988" spans="1:19" s="34" customFormat="1" x14ac:dyDescent="0.2">
      <c r="A988" s="52"/>
      <c r="B988" s="52"/>
      <c r="D988" s="41"/>
      <c r="E988" s="41"/>
      <c r="F988" s="41"/>
      <c r="G988" s="41"/>
      <c r="H988" s="41"/>
      <c r="I988" s="41"/>
      <c r="L988" s="38"/>
    </row>
    <row r="989" spans="1:19" s="34" customFormat="1" x14ac:dyDescent="0.2">
      <c r="A989" s="52"/>
      <c r="B989" s="52"/>
      <c r="D989" s="41"/>
      <c r="E989" s="41"/>
      <c r="F989" s="41"/>
      <c r="G989" s="41"/>
      <c r="H989" s="41"/>
      <c r="I989" s="41"/>
      <c r="L989" s="38"/>
    </row>
    <row r="990" spans="1:19" s="18" customFormat="1" ht="12" customHeight="1" x14ac:dyDescent="0.2">
      <c r="A990" s="168" t="s">
        <v>187</v>
      </c>
      <c r="B990" s="168"/>
      <c r="C990" s="168"/>
      <c r="D990" s="133"/>
      <c r="E990" s="133"/>
      <c r="F990" s="133"/>
      <c r="G990" s="133"/>
      <c r="H990" s="136"/>
      <c r="I990" s="133"/>
      <c r="J990" s="168"/>
      <c r="K990" s="168"/>
      <c r="L990" s="168"/>
      <c r="O990" s="26"/>
    </row>
    <row r="991" spans="1:19" s="1" customFormat="1" ht="30.75" customHeight="1" x14ac:dyDescent="0.2">
      <c r="A991" s="44"/>
      <c r="B991" s="44"/>
      <c r="D991" s="31" t="s">
        <v>576</v>
      </c>
      <c r="E991" s="31" t="s">
        <v>577</v>
      </c>
      <c r="F991" s="31" t="s">
        <v>578</v>
      </c>
      <c r="G991" s="31" t="s">
        <v>579</v>
      </c>
      <c r="H991" s="31" t="s">
        <v>698</v>
      </c>
      <c r="I991" s="90"/>
      <c r="K991" s="3"/>
      <c r="L991" s="3"/>
      <c r="M991" s="3"/>
      <c r="N991" s="2"/>
    </row>
    <row r="992" spans="1:19" s="18" customFormat="1" ht="11.4" customHeight="1" x14ac:dyDescent="0.2">
      <c r="A992" s="46"/>
      <c r="B992" s="46"/>
      <c r="C992" s="15" t="s">
        <v>14</v>
      </c>
      <c r="D992" s="16">
        <f>SUM(D46:D55,D116,D165,D218:D231,D413,D446,D633:D633,D701:D709,D809:D811,D825:D827,D842:D844,D938:D948,)</f>
        <v>37089</v>
      </c>
      <c r="E992" s="16">
        <f>SUM(E46:E55,E116,E165,E218:E231,E413,E446,E633:E633,E701:E709,E809:E811,E825:E827,E842:E844,E938:E948,)</f>
        <v>7353</v>
      </c>
      <c r="F992" s="16">
        <f>SUM(F46:F55,F116,F165,F218:F231,F413,F446,F633:F633,F701:F709,F809:F811,F825:F827,F842:F844,F938:F948,)</f>
        <v>44442</v>
      </c>
      <c r="G992" s="16">
        <f>SUM(G46:G55,G116,G165,G218:G231,G413,G446,G633:G633,G701:G709,G809:G811,G825:G827,G842:G844,G938:G948,)</f>
        <v>36350</v>
      </c>
      <c r="H992" s="16">
        <f>SUM(H46:H55,H116,H165,H218:H231,H413,H446,H633:H633,H701:H709,H809:H811,H825:H827,H842:H844,H938:H948,)</f>
        <v>49027</v>
      </c>
      <c r="I992" s="17"/>
      <c r="J992" s="2"/>
      <c r="K992" s="12"/>
      <c r="L992" s="12"/>
      <c r="M992" s="12"/>
      <c r="N992" s="19"/>
      <c r="O992" s="26"/>
    </row>
    <row r="993" spans="1:15" s="18" customFormat="1" ht="11.4" customHeight="1" x14ac:dyDescent="0.2">
      <c r="A993" s="46"/>
      <c r="B993" s="46"/>
      <c r="C993" s="15" t="s">
        <v>36</v>
      </c>
      <c r="D993" s="16">
        <f>SUM(D56:D57,D117:D118,D166,D232:D234,D414,D448,D710:D711,D812,D828,D845,D949:D952,)</f>
        <v>5736</v>
      </c>
      <c r="E993" s="16">
        <f>SUM(E56:E57,E117:E118,E166,E232:E234,E414,E448,E710:E711,E812,E828,E845,E949:E952,)</f>
        <v>866</v>
      </c>
      <c r="F993" s="16">
        <f>SUM(F56:F57,F117:F118,F166,F232:F234,F414,F448,F710:F711,F812,F828,F845,F949:F952,)</f>
        <v>6602</v>
      </c>
      <c r="G993" s="16">
        <f>SUM(G56:G57,G117:G118,G166,G232:G234,G414,G448,G710:G711,G812,G828,G845,G949:G952,)</f>
        <v>4261</v>
      </c>
      <c r="H993" s="16">
        <f>SUM(H56:H57,H117:H118,H166,H232:H234,H414,H448,H710:H711,H812,H828,H845,H949:H952,)</f>
        <v>5369</v>
      </c>
      <c r="I993" s="17"/>
      <c r="J993" s="2"/>
      <c r="K993" s="12"/>
      <c r="L993" s="12"/>
      <c r="M993" s="12"/>
      <c r="N993" s="19"/>
      <c r="O993" s="26"/>
    </row>
    <row r="994" spans="1:15" s="18" customFormat="1" ht="11.4" customHeight="1" x14ac:dyDescent="0.2">
      <c r="A994" s="46"/>
      <c r="B994" s="46"/>
      <c r="C994" s="15" t="s">
        <v>37</v>
      </c>
      <c r="D994" s="16">
        <f>SUM(D11:D13,D25:D27,D58:D74,D100:D101,D119:D121,D147:D151,D167:D169,D235:D298,D312:D313,D338:D339,D360:D363,D395:D397,D423:D425,D450:D452,D490:D492,D502:D503,D510:D512,D604:D605,D621:D626,D634:D646,D682:D686,D693,D712:D734,D772:D773,D852:D853,D854:D855,D856:D859,D860:D882,D883:D890,D897:D900,D927:D929,D953:D984,)</f>
        <v>90734</v>
      </c>
      <c r="E994" s="16">
        <f>SUM(E11:E13,E25:E27,E58:E74,E100:E101,E119:E121,E147:E151,E167:E169,E235:E298,E312:E313,E338:E339,E360:E363,E395:E397,E423:E425,E450:E452,E490:E492,E502:E503,E510:E512,E604:E605,E621:E626,E634:E646,E682:E686,E693,E712:E734,E772:E773,E852:E853,E854:E855,E856:E859,E860:E882,E883:E890,E897:E900,E927:E929,E953:E984,)</f>
        <v>26985</v>
      </c>
      <c r="F994" s="16">
        <f>SUM(F11:F13,F25:F27,F58:F74,F100:F101,F119:F121,F147:F151,F167:F169,F235:F298,F312:F313,F338:F339,F360:F363,F395:F397,F423:F425,F450:F452,F490:F492,F502:F503,F510:F512,F604:F605,F621:F626,F634:F646,F682:F686,F693,F712:F734,F772:F773,F852:F853,F854:F855,F856:F859,F860:F882,F883:F890,F897:F900,F927:F929,F953:F984,)</f>
        <v>117719</v>
      </c>
      <c r="G994" s="16">
        <f>SUM(G11:G13,G25:G27,G58:G74,G100:G101,G119:G121,G147:G151,G167:G169,G235:G298,G312:G313,G338:G339,G360:G363,G395:G397,G423:G425,G450:G452,G490:G492,G502:G503,G510:G512,G604:G605,G621:G626,G634:G646,G682:G686,G693,G712:G734,G772:G773,G852:G853,G854:G855,G856:G859,G860:G882,G883:G890,G897:G900,G927:G929,G953:G984,)</f>
        <v>71933</v>
      </c>
      <c r="H994" s="16">
        <f>SUM(H11:H13,H25:H27,H58:H74,H100:H101,H119:H121,H147:H151,H167:H169,H235:H298,H312:H313,H338:H339,H360:H363,H395:H397,H423:H425,H450:H452,H490:H492,H502:H503,H510:H512,H604:H605,H621:H626,H634:H646,H682:H686,H693,H712:H734,H772:H773,H852:H853,H854:H855,H856:H859,H860:H882,H883:H890,H897:H900,H927:H929,H953:H984,)</f>
        <v>79548</v>
      </c>
      <c r="I994" s="17"/>
      <c r="J994" s="2"/>
      <c r="K994" s="12"/>
      <c r="L994" s="12"/>
      <c r="M994" s="12"/>
      <c r="N994" s="19"/>
      <c r="O994" s="26"/>
    </row>
    <row r="995" spans="1:15" s="18" customFormat="1" ht="11.4" customHeight="1" x14ac:dyDescent="0.2">
      <c r="A995" s="46"/>
      <c r="B995" s="46"/>
      <c r="C995" s="7" t="s">
        <v>603</v>
      </c>
      <c r="D995" s="16">
        <f>SUM(D135:D140,D655:D656,D746:D748)</f>
        <v>32188</v>
      </c>
      <c r="E995" s="16">
        <f>SUM(E135:E140,E655:E656,E746:E748)</f>
        <v>3626</v>
      </c>
      <c r="F995" s="16">
        <f>SUM(F135:F140,F655:F656,F746:F748)</f>
        <v>35814</v>
      </c>
      <c r="G995" s="16">
        <f>SUM(G135:G140,G655:G656,G746:G748)</f>
        <v>34745</v>
      </c>
      <c r="H995" s="16">
        <f>SUM(H135:H140,H655:H656,H746:H748)</f>
        <v>34688</v>
      </c>
      <c r="I995" s="17"/>
      <c r="J995" s="20"/>
      <c r="K995" s="12"/>
      <c r="L995" s="10"/>
      <c r="M995" s="12"/>
      <c r="N995" s="19"/>
      <c r="O995" s="26"/>
    </row>
    <row r="996" spans="1:15" s="18" customFormat="1" ht="11.4" customHeight="1" x14ac:dyDescent="0.2">
      <c r="A996" s="46"/>
      <c r="B996" s="46"/>
      <c r="C996" s="7" t="s">
        <v>602</v>
      </c>
      <c r="D996" s="16">
        <f>SUM(D81,D781:D803,D901:D902,D214:D217,)</f>
        <v>67298</v>
      </c>
      <c r="E996" s="16">
        <f>SUM(E81,E781:E803,E901:E902,E214:E217,)</f>
        <v>12896</v>
      </c>
      <c r="F996" s="16">
        <f>SUM(F81,F781:F803,F901:F902,F214:F217,)</f>
        <v>80194</v>
      </c>
      <c r="G996" s="16">
        <f>SUM(G81,G781:G803,G901:G902,G214:G217,)</f>
        <v>76089</v>
      </c>
      <c r="H996" s="16">
        <f>SUM(H81,H781:H803,H901:H902,H214:H217,)</f>
        <v>83949</v>
      </c>
      <c r="I996" s="17"/>
      <c r="J996" s="20"/>
      <c r="K996" s="12"/>
      <c r="L996" s="12"/>
      <c r="M996" s="12"/>
      <c r="N996" s="19"/>
      <c r="O996" s="26"/>
    </row>
    <row r="997" spans="1:15" s="18" customFormat="1" ht="11.4" customHeight="1" x14ac:dyDescent="0.2">
      <c r="A997" s="46"/>
      <c r="B997" s="46"/>
      <c r="C997" s="15" t="s">
        <v>94</v>
      </c>
      <c r="D997" s="16"/>
      <c r="E997" s="16"/>
      <c r="F997" s="16"/>
      <c r="G997" s="16"/>
      <c r="H997" s="16"/>
      <c r="I997" s="17"/>
      <c r="J997" s="2"/>
      <c r="K997" s="10"/>
      <c r="L997" s="10"/>
      <c r="M997" s="10"/>
      <c r="N997" s="19"/>
      <c r="O997" s="26"/>
    </row>
    <row r="998" spans="1:15" s="18" customFormat="1" ht="11.4" customHeight="1" x14ac:dyDescent="0.2">
      <c r="A998" s="46"/>
      <c r="B998" s="46"/>
      <c r="C998" s="15" t="s">
        <v>38</v>
      </c>
      <c r="D998" s="16">
        <f>SUM(D760:D771,)</f>
        <v>5410</v>
      </c>
      <c r="E998" s="16">
        <f>SUM(E760:E771,)</f>
        <v>0</v>
      </c>
      <c r="F998" s="16">
        <f>SUM(F760:F771,)</f>
        <v>5410</v>
      </c>
      <c r="G998" s="16">
        <f>SUM(G760:G771,)</f>
        <v>5208</v>
      </c>
      <c r="H998" s="16">
        <f>SUM(H760:H771,)</f>
        <v>6560</v>
      </c>
      <c r="I998" s="17"/>
      <c r="J998" s="2"/>
      <c r="K998" s="12"/>
      <c r="L998" s="12"/>
      <c r="M998" s="10"/>
      <c r="N998" s="19"/>
      <c r="O998" s="26"/>
    </row>
    <row r="999" spans="1:15" s="18" customFormat="1" ht="11.4" customHeight="1" x14ac:dyDescent="0.2">
      <c r="A999" s="46"/>
      <c r="B999" s="46"/>
      <c r="C999" s="15" t="s">
        <v>39</v>
      </c>
      <c r="D999" s="16">
        <f>SUM(D613:D614)</f>
        <v>3300</v>
      </c>
      <c r="E999" s="16">
        <f>SUM(E613:E614)</f>
        <v>0</v>
      </c>
      <c r="F999" s="16">
        <f>SUM(F613:F614)</f>
        <v>3300</v>
      </c>
      <c r="G999" s="16">
        <f>SUM(G613:G614)</f>
        <v>0</v>
      </c>
      <c r="H999" s="16">
        <f>SUM(H613:H614)</f>
        <v>3300</v>
      </c>
      <c r="I999" s="17"/>
      <c r="J999" s="2"/>
      <c r="K999" s="12"/>
      <c r="L999" s="10"/>
      <c r="M999" s="10"/>
      <c r="N999" s="19"/>
      <c r="O999" s="26"/>
    </row>
    <row r="1000" spans="1:15" s="18" customFormat="1" ht="11.4" customHeight="1" x14ac:dyDescent="0.2">
      <c r="A1000" s="46"/>
      <c r="B1000" s="46"/>
      <c r="C1000" s="15" t="s">
        <v>302</v>
      </c>
      <c r="D1000" s="16">
        <f>SUM(D533:D535)</f>
        <v>4704</v>
      </c>
      <c r="E1000" s="16">
        <f>SUM(E533:E535)</f>
        <v>2046</v>
      </c>
      <c r="F1000" s="16">
        <f>SUM(F533:F535)</f>
        <v>6750</v>
      </c>
      <c r="G1000" s="16">
        <f>SUM(G533:G535)</f>
        <v>6733</v>
      </c>
      <c r="H1000" s="16">
        <f>SUM(H533:H535)</f>
        <v>6727</v>
      </c>
      <c r="I1000" s="17"/>
      <c r="J1000" s="2"/>
      <c r="K1000" s="12"/>
      <c r="L1000" s="10"/>
      <c r="M1000" s="10"/>
      <c r="N1000" s="19"/>
      <c r="O1000" s="26"/>
    </row>
    <row r="1001" spans="1:15" s="3" customFormat="1" ht="11.4" customHeight="1" x14ac:dyDescent="0.2">
      <c r="A1001" s="48"/>
      <c r="B1001" s="48"/>
      <c r="C1001" s="13" t="s">
        <v>45</v>
      </c>
      <c r="D1001" s="14">
        <f t="shared" ref="D1001" si="133">SUM(D992:D1000)</f>
        <v>246459</v>
      </c>
      <c r="E1001" s="14">
        <f t="shared" ref="E1001:F1001" si="134">SUM(E992:E1000)</f>
        <v>53772</v>
      </c>
      <c r="F1001" s="14">
        <f t="shared" si="134"/>
        <v>300231</v>
      </c>
      <c r="G1001" s="14">
        <f t="shared" ref="G1001:H1001" si="135">SUM(G992:G1000)</f>
        <v>235319</v>
      </c>
      <c r="H1001" s="14">
        <f t="shared" si="135"/>
        <v>269168</v>
      </c>
      <c r="I1001" s="6"/>
      <c r="K1001" s="6"/>
      <c r="L1001" s="6"/>
      <c r="M1001" s="6"/>
      <c r="N1001" s="19"/>
      <c r="O1001" s="26"/>
    </row>
    <row r="1002" spans="1:15" s="3" customFormat="1" ht="11.4" customHeight="1" x14ac:dyDescent="0.2">
      <c r="A1002" s="48"/>
      <c r="B1002" s="48"/>
      <c r="C1002" s="13"/>
      <c r="D1002" s="14"/>
      <c r="E1002" s="14"/>
      <c r="F1002" s="14"/>
      <c r="G1002" s="14"/>
      <c r="H1002" s="14"/>
      <c r="I1002" s="6"/>
      <c r="L1002" s="2"/>
      <c r="N1002" s="19"/>
      <c r="O1002" s="26"/>
    </row>
    <row r="1003" spans="1:15" s="3" customFormat="1" ht="11.4" customHeight="1" x14ac:dyDescent="0.2">
      <c r="A1003" s="46"/>
      <c r="B1003" s="46"/>
      <c r="C1003" s="15" t="s">
        <v>21</v>
      </c>
      <c r="D1003" s="16">
        <f>SUM(D302:D303,D310:D311,D334:D337,D364:D368,D457:D460,D585:D587)</f>
        <v>16192</v>
      </c>
      <c r="E1003" s="16">
        <f>SUM(E302:E303,E310:E311,E334:E337,E364:E368,E457:E460,E585:E587)</f>
        <v>75585</v>
      </c>
      <c r="F1003" s="16">
        <f>SUM(F302:F303,F310:F311,F334:F337,F364:F368,F457:F460,F585:F587)</f>
        <v>91777</v>
      </c>
      <c r="G1003" s="16">
        <f>SUM(G302:G303,G310:G311,G334:G337,G364:G368,G457:G460,G585:G587)</f>
        <v>16306</v>
      </c>
      <c r="H1003" s="16">
        <f>SUM(H302:H303,H310:H311,H334:H337,H364:H368,H457:H460,H585:H587)</f>
        <v>151064</v>
      </c>
      <c r="I1003" s="17"/>
      <c r="J1003" s="2"/>
      <c r="K1003" s="6"/>
      <c r="L1003" s="2"/>
      <c r="N1003" s="19"/>
      <c r="O1003" s="26"/>
    </row>
    <row r="1004" spans="1:15" s="3" customFormat="1" ht="11.4" customHeight="1" x14ac:dyDescent="0.2">
      <c r="A1004" s="46"/>
      <c r="B1004" s="46"/>
      <c r="C1004" s="15" t="s">
        <v>22</v>
      </c>
      <c r="D1004" s="16">
        <f>SUM(D14:D18,D28:D29,D43:D45,D299:D301,D322:D324,D332:D333,D398:D399,D421:D422,D454:D455,D493:D495,D647:D648,D699:D700,D936:D937,)</f>
        <v>172558</v>
      </c>
      <c r="E1004" s="16">
        <f>SUM(E14:E18,E28:E29,E43:E45,E299:E301,E322:E324,E332:E333,E398:E399,E421:E422,E454:E455,E493:E495,E647:E648,E699:E700,E936:E937,)</f>
        <v>-30271</v>
      </c>
      <c r="F1004" s="16">
        <f>SUM(F14:F18,F28:F29,F43:F45,F299:F301,F322:F324,F332:F333,F398:F399,F421:F422,F454:F455,F493:F495,F647:F648,F699:F700,F936:F937,)</f>
        <v>142287</v>
      </c>
      <c r="G1004" s="16">
        <f>SUM(G14:G18,G28:G29,G43:G45,G299:G301,G322:G324,G332:G333,G398:G399,G421:G422,G454:G455,G493:G495,G647:G648,G699:G700,G936:G937,)</f>
        <v>116607</v>
      </c>
      <c r="H1004" s="16">
        <f>SUM(H14:H18,H28:H29,H43:H45,H299:H301,H322:H324,H332:H333,H398:H399,H421:H422,H454:H455,H493:H495,H647:H648,H699:H700,H936:H937,)</f>
        <v>29955</v>
      </c>
      <c r="I1004" s="17"/>
      <c r="J1004" s="2"/>
      <c r="K1004" s="6"/>
      <c r="L1004" s="17"/>
      <c r="M1004" s="6"/>
      <c r="N1004" s="19"/>
      <c r="O1004" s="26"/>
    </row>
    <row r="1005" spans="1:15" s="3" customFormat="1" ht="11.4" customHeight="1" x14ac:dyDescent="0.2">
      <c r="A1005" s="46"/>
      <c r="B1005" s="46"/>
      <c r="C1005" s="7" t="s">
        <v>101</v>
      </c>
      <c r="D1005" s="16">
        <f>D314+D325</f>
        <v>0</v>
      </c>
      <c r="E1005" s="16">
        <f>E314+E325</f>
        <v>118</v>
      </c>
      <c r="F1005" s="16">
        <f>F314+F325</f>
        <v>118</v>
      </c>
      <c r="G1005" s="16">
        <f>G314+G325</f>
        <v>118</v>
      </c>
      <c r="H1005" s="16">
        <f>H314+H325</f>
        <v>0</v>
      </c>
      <c r="I1005" s="17"/>
      <c r="J1005" s="20"/>
      <c r="L1005" s="2"/>
      <c r="N1005" s="19"/>
      <c r="O1005" s="26"/>
    </row>
    <row r="1006" spans="1:15" s="3" customFormat="1" ht="11.4" customHeight="1" x14ac:dyDescent="0.2">
      <c r="A1006" s="46"/>
      <c r="B1006" s="46"/>
      <c r="C1006" s="7" t="s">
        <v>102</v>
      </c>
      <c r="D1006" s="16"/>
      <c r="E1006" s="16"/>
      <c r="F1006" s="16"/>
      <c r="G1006" s="16"/>
      <c r="H1006" s="16"/>
      <c r="I1006" s="17"/>
      <c r="J1006" s="20"/>
      <c r="L1006" s="2"/>
      <c r="N1006" s="19"/>
      <c r="O1006" s="26"/>
    </row>
    <row r="1007" spans="1:15" s="3" customFormat="1" ht="11.4" customHeight="1" x14ac:dyDescent="0.2">
      <c r="A1007" s="46"/>
      <c r="B1007" s="46"/>
      <c r="C1007" s="15" t="s">
        <v>40</v>
      </c>
      <c r="D1007" s="16">
        <f>SUM(D612)</f>
        <v>54936</v>
      </c>
      <c r="E1007" s="16">
        <f>SUM(E612)</f>
        <v>-22335</v>
      </c>
      <c r="F1007" s="16">
        <f>SUM(F612)</f>
        <v>32601</v>
      </c>
      <c r="G1007" s="16">
        <f>SUM(G612)</f>
        <v>0</v>
      </c>
      <c r="H1007" s="16">
        <f>SUM(H612)</f>
        <v>21472</v>
      </c>
      <c r="I1007" s="17"/>
      <c r="J1007" s="2"/>
      <c r="K1007" s="6"/>
      <c r="L1007" s="2"/>
      <c r="N1007" s="19"/>
      <c r="O1007" s="26"/>
    </row>
    <row r="1008" spans="1:15" s="3" customFormat="1" ht="11.4" customHeight="1" x14ac:dyDescent="0.2">
      <c r="A1008" s="46"/>
      <c r="B1008" s="46"/>
      <c r="C1008" s="15" t="s">
        <v>24</v>
      </c>
      <c r="D1008" s="16"/>
      <c r="E1008" s="16"/>
      <c r="F1008" s="16"/>
      <c r="G1008" s="16"/>
      <c r="H1008" s="16"/>
      <c r="I1008" s="17"/>
      <c r="J1008" s="2"/>
      <c r="L1008" s="2"/>
      <c r="N1008" s="19"/>
      <c r="O1008" s="26"/>
    </row>
    <row r="1009" spans="1:16" s="3" customFormat="1" ht="11.4" customHeight="1" x14ac:dyDescent="0.2">
      <c r="A1009" s="46"/>
      <c r="B1009" s="46"/>
      <c r="C1009" s="15" t="s">
        <v>41</v>
      </c>
      <c r="D1009" s="16"/>
      <c r="E1009" s="16"/>
      <c r="F1009" s="16"/>
      <c r="G1009" s="16"/>
      <c r="H1009" s="16"/>
      <c r="I1009" s="17"/>
      <c r="J1009" s="2"/>
      <c r="L1009" s="2"/>
      <c r="N1009" s="19"/>
      <c r="O1009" s="26"/>
    </row>
    <row r="1010" spans="1:16" s="3" customFormat="1" ht="11.4" customHeight="1" x14ac:dyDescent="0.2">
      <c r="A1010" s="48"/>
      <c r="B1010" s="48"/>
      <c r="C1010" s="13" t="s">
        <v>46</v>
      </c>
      <c r="D1010" s="14">
        <f t="shared" ref="D1010" si="136">SUM(D1003:D1009)</f>
        <v>243686</v>
      </c>
      <c r="E1010" s="14">
        <f t="shared" ref="E1010:F1010" si="137">SUM(E1003:E1009)</f>
        <v>23097</v>
      </c>
      <c r="F1010" s="14">
        <f t="shared" si="137"/>
        <v>266783</v>
      </c>
      <c r="G1010" s="14">
        <f t="shared" ref="G1010:H1010" si="138">SUM(G1003:G1009)</f>
        <v>133031</v>
      </c>
      <c r="H1010" s="14">
        <f t="shared" si="138"/>
        <v>202491</v>
      </c>
      <c r="I1010" s="6"/>
      <c r="K1010" s="6"/>
      <c r="L1010" s="6"/>
      <c r="M1010" s="6"/>
      <c r="N1010" s="19"/>
      <c r="O1010" s="26"/>
    </row>
    <row r="1011" spans="1:16" s="3" customFormat="1" ht="11.4" customHeight="1" x14ac:dyDescent="0.2">
      <c r="A1011" s="48"/>
      <c r="B1011" s="48"/>
      <c r="C1011" s="15" t="s">
        <v>20</v>
      </c>
      <c r="D1011" s="16"/>
      <c r="E1011" s="16"/>
      <c r="F1011" s="16"/>
      <c r="G1011" s="16"/>
      <c r="H1011" s="16"/>
      <c r="I1011" s="17"/>
      <c r="J1011" s="2"/>
      <c r="L1011" s="2"/>
      <c r="N1011" s="19"/>
      <c r="O1011" s="26"/>
    </row>
    <row r="1012" spans="1:16" s="3" customFormat="1" ht="11.4" customHeight="1" x14ac:dyDescent="0.2">
      <c r="A1012" s="48"/>
      <c r="B1012" s="48"/>
      <c r="C1012" s="13" t="s">
        <v>47</v>
      </c>
      <c r="D1012" s="14">
        <f t="shared" ref="D1012:F1012" si="139">SUM(D1001,D1010,D1011)</f>
        <v>490145</v>
      </c>
      <c r="E1012" s="14">
        <f t="shared" si="139"/>
        <v>76869</v>
      </c>
      <c r="F1012" s="14">
        <f t="shared" si="139"/>
        <v>567014</v>
      </c>
      <c r="G1012" s="14">
        <f t="shared" ref="G1012:H1012" si="140">SUM(G1001,G1010,G1011)</f>
        <v>368350</v>
      </c>
      <c r="H1012" s="14">
        <f t="shared" si="140"/>
        <v>471659</v>
      </c>
      <c r="I1012" s="6"/>
      <c r="K1012" s="6"/>
      <c r="L1012" s="6"/>
      <c r="M1012" s="6"/>
      <c r="N1012" s="19"/>
      <c r="O1012" s="26"/>
    </row>
    <row r="1013" spans="1:16" s="23" customFormat="1" ht="11.4" customHeight="1" x14ac:dyDescent="0.2">
      <c r="A1013" s="56"/>
      <c r="B1013" s="56"/>
      <c r="C1013" s="24"/>
      <c r="D1013" s="25"/>
      <c r="E1013" s="25"/>
      <c r="F1013" s="25"/>
      <c r="G1013" s="25"/>
      <c r="H1013" s="25"/>
      <c r="I1013" s="91"/>
      <c r="J1013" s="115"/>
      <c r="L1013" s="115"/>
      <c r="N1013" s="19"/>
      <c r="O1013" s="26"/>
    </row>
    <row r="1014" spans="1:16" s="3" customFormat="1" ht="11.4" customHeight="1" x14ac:dyDescent="0.2">
      <c r="A1014" s="46"/>
      <c r="B1014" s="46"/>
      <c r="C1014" s="15" t="s">
        <v>27</v>
      </c>
      <c r="D1014" s="16">
        <f>SUM(D108:D109,D195:D202,D909:D910,D917:D920)</f>
        <v>17421</v>
      </c>
      <c r="E1014" s="16">
        <f>SUM(E108:E109,E195:E202,E909:E910,E917:E920)</f>
        <v>0</v>
      </c>
      <c r="F1014" s="16">
        <f>SUM(F108:F109,F195:F202,F909:F910,F917:F920)</f>
        <v>17421</v>
      </c>
      <c r="G1014" s="16">
        <f>SUM(G108:G109,G195:G202,G909:G910,G917:G920)</f>
        <v>18961</v>
      </c>
      <c r="H1014" s="16">
        <f>SUM(H108:H109,H195:H202,H909:H910,H917:H920)</f>
        <v>19582</v>
      </c>
      <c r="I1014" s="17"/>
      <c r="J1014" s="2"/>
      <c r="K1014" s="6"/>
      <c r="L1014" s="17"/>
      <c r="N1014" s="19"/>
      <c r="O1014" s="26"/>
    </row>
    <row r="1015" spans="1:16" s="3" customFormat="1" ht="11.4" customHeight="1" x14ac:dyDescent="0.2">
      <c r="A1015" s="46"/>
      <c r="B1015" s="46"/>
      <c r="C1015" s="15" t="s">
        <v>28</v>
      </c>
      <c r="D1015" s="16">
        <f>SUM(D519)</f>
        <v>35000</v>
      </c>
      <c r="E1015" s="16">
        <f>SUM(E519)</f>
        <v>0</v>
      </c>
      <c r="F1015" s="16">
        <f>SUM(F519)</f>
        <v>35000</v>
      </c>
      <c r="G1015" s="16">
        <f>SUM(G519)</f>
        <v>30934</v>
      </c>
      <c r="H1015" s="16">
        <f>SUM(H519)</f>
        <v>31000</v>
      </c>
      <c r="I1015" s="17"/>
      <c r="J1015" s="2"/>
      <c r="K1015" s="6"/>
      <c r="L1015" s="2"/>
      <c r="N1015" s="19"/>
      <c r="O1015" s="26"/>
    </row>
    <row r="1016" spans="1:16" s="3" customFormat="1" ht="11.4" customHeight="1" x14ac:dyDescent="0.2">
      <c r="A1016" s="46"/>
      <c r="B1016" s="46"/>
      <c r="C1016" s="15" t="s">
        <v>71</v>
      </c>
      <c r="D1016" s="16">
        <f>SUM(D521)</f>
        <v>32000</v>
      </c>
      <c r="E1016" s="16">
        <f>SUM(E521)</f>
        <v>0</v>
      </c>
      <c r="F1016" s="16">
        <f>SUM(F521)</f>
        <v>32000</v>
      </c>
      <c r="G1016" s="16">
        <f>SUM(G521)</f>
        <v>27851</v>
      </c>
      <c r="H1016" s="16">
        <f>SUM(H521)</f>
        <v>27000</v>
      </c>
      <c r="I1016" s="17"/>
      <c r="J1016" s="2"/>
      <c r="K1016" s="6"/>
      <c r="L1016" s="2"/>
      <c r="N1016" s="19"/>
      <c r="O1016" s="26"/>
    </row>
    <row r="1017" spans="1:16" s="3" customFormat="1" ht="11.4" customHeight="1" x14ac:dyDescent="0.2">
      <c r="A1017" s="46"/>
      <c r="B1017" s="46"/>
      <c r="C1017" s="15" t="s">
        <v>188</v>
      </c>
      <c r="D1017" s="16">
        <f>SUM(D520)</f>
        <v>6300</v>
      </c>
      <c r="E1017" s="16">
        <f>SUM(E520)</f>
        <v>0</v>
      </c>
      <c r="F1017" s="16">
        <f>SUM(F520)</f>
        <v>6300</v>
      </c>
      <c r="G1017" s="16">
        <f>SUM(G520)</f>
        <v>6405</v>
      </c>
      <c r="H1017" s="16">
        <f>SUM(H520)</f>
        <v>6400</v>
      </c>
      <c r="I1017" s="17"/>
      <c r="J1017" s="2"/>
      <c r="K1017" s="6"/>
      <c r="L1017" s="2"/>
      <c r="N1017" s="19"/>
      <c r="O1017" s="26"/>
    </row>
    <row r="1018" spans="1:16" s="3" customFormat="1" ht="11.4" customHeight="1" x14ac:dyDescent="0.2">
      <c r="A1018" s="46"/>
      <c r="B1018" s="46"/>
      <c r="C1018" s="15" t="s">
        <v>72</v>
      </c>
      <c r="D1018" s="16">
        <f>SUM(D523)</f>
        <v>0</v>
      </c>
      <c r="E1018" s="16">
        <f>SUM(E523)</f>
        <v>0</v>
      </c>
      <c r="F1018" s="16">
        <f>SUM(F523)</f>
        <v>0</v>
      </c>
      <c r="G1018" s="16">
        <f>SUM(G523)</f>
        <v>14681</v>
      </c>
      <c r="H1018" s="16">
        <f>SUM(H523)</f>
        <v>14000</v>
      </c>
      <c r="I1018" s="17"/>
      <c r="J1018" s="2"/>
      <c r="K1018" s="6"/>
      <c r="L1018" s="2"/>
      <c r="N1018" s="19"/>
      <c r="O1018" s="26"/>
    </row>
    <row r="1019" spans="1:16" s="3" customFormat="1" ht="11.4" customHeight="1" x14ac:dyDescent="0.2">
      <c r="A1019" s="46"/>
      <c r="B1019" s="46"/>
      <c r="C1019" s="15" t="s">
        <v>73</v>
      </c>
      <c r="D1019" s="16">
        <f>SUM(D522)</f>
        <v>17000</v>
      </c>
      <c r="E1019" s="16">
        <f>SUM(E522)</f>
        <v>6103</v>
      </c>
      <c r="F1019" s="16">
        <f>SUM(F522)</f>
        <v>23103</v>
      </c>
      <c r="G1019" s="16">
        <f>SUM(G522)</f>
        <v>34233</v>
      </c>
      <c r="H1019" s="16">
        <f>SUM(H522)</f>
        <v>32000</v>
      </c>
      <c r="I1019" s="17"/>
      <c r="J1019" s="2"/>
      <c r="K1019" s="6"/>
      <c r="L1019" s="2"/>
      <c r="N1019" s="19"/>
      <c r="O1019" s="26"/>
    </row>
    <row r="1020" spans="1:16" s="3" customFormat="1" ht="11.4" customHeight="1" x14ac:dyDescent="0.2">
      <c r="A1020" s="46"/>
      <c r="B1020" s="46"/>
      <c r="C1020" s="15" t="s">
        <v>29</v>
      </c>
      <c r="D1020" s="16">
        <f>SUM(D525:D526,)</f>
        <v>1300</v>
      </c>
      <c r="E1020" s="16">
        <f>SUM(E525:E526,)</f>
        <v>0</v>
      </c>
      <c r="F1020" s="16">
        <f>SUM(F525:F526,)</f>
        <v>1300</v>
      </c>
      <c r="G1020" s="16">
        <f>SUM(G525:G526,)</f>
        <v>3608</v>
      </c>
      <c r="H1020" s="16">
        <f>SUM(H525:H526,)</f>
        <v>1000</v>
      </c>
      <c r="I1020" s="17"/>
      <c r="J1020" s="2"/>
      <c r="K1020" s="6"/>
      <c r="L1020" s="2"/>
      <c r="N1020" s="19"/>
      <c r="O1020" s="26"/>
    </row>
    <row r="1021" spans="1:16" s="3" customFormat="1" ht="11.4" customHeight="1" x14ac:dyDescent="0.2">
      <c r="A1021" s="46"/>
      <c r="B1021" s="46"/>
      <c r="C1021" s="15" t="s">
        <v>75</v>
      </c>
      <c r="D1021" s="16">
        <f>SUM(D524)</f>
        <v>0</v>
      </c>
      <c r="E1021" s="16">
        <f>SUM(E524)</f>
        <v>0</v>
      </c>
      <c r="F1021" s="16">
        <f>SUM(F524)</f>
        <v>0</v>
      </c>
      <c r="G1021" s="16">
        <f>SUM(G524)</f>
        <v>0</v>
      </c>
      <c r="H1021" s="16">
        <f>SUM(H524)</f>
        <v>0</v>
      </c>
      <c r="I1021" s="17"/>
      <c r="J1021" s="2"/>
      <c r="K1021" s="6"/>
      <c r="L1021" s="2"/>
      <c r="N1021" s="19"/>
      <c r="O1021" s="26"/>
    </row>
    <row r="1022" spans="1:16" s="3" customFormat="1" ht="11.4" customHeight="1" x14ac:dyDescent="0.2">
      <c r="A1022" s="46"/>
      <c r="B1022" s="46"/>
      <c r="C1022" s="15" t="s">
        <v>42</v>
      </c>
      <c r="D1022" s="16"/>
      <c r="E1022" s="16"/>
      <c r="F1022" s="16"/>
      <c r="G1022" s="16"/>
      <c r="H1022" s="16"/>
      <c r="I1022" s="17"/>
      <c r="J1022" s="2"/>
      <c r="L1022" s="2"/>
      <c r="N1022" s="19"/>
      <c r="O1022" s="26"/>
    </row>
    <row r="1023" spans="1:16" s="3" customFormat="1" ht="11.4" customHeight="1" x14ac:dyDescent="0.2">
      <c r="A1023" s="46"/>
      <c r="B1023" s="46"/>
      <c r="C1023" s="15" t="s">
        <v>615</v>
      </c>
      <c r="D1023" s="16">
        <f>D203</f>
        <v>0</v>
      </c>
      <c r="E1023" s="16">
        <f>E203</f>
        <v>0</v>
      </c>
      <c r="F1023" s="16">
        <f>F203</f>
        <v>0</v>
      </c>
      <c r="G1023" s="16">
        <f>G203</f>
        <v>0</v>
      </c>
      <c r="H1023" s="16">
        <f>H203</f>
        <v>0</v>
      </c>
      <c r="I1023" s="17"/>
      <c r="J1023" s="2"/>
      <c r="K1023" s="6"/>
      <c r="L1023" s="2"/>
      <c r="N1023" s="19"/>
      <c r="O1023" s="26"/>
      <c r="P1023" s="6"/>
    </row>
    <row r="1024" spans="1:16" s="3" customFormat="1" ht="11.4" customHeight="1" x14ac:dyDescent="0.2">
      <c r="A1024" s="46"/>
      <c r="B1024" s="46"/>
      <c r="C1024" s="15" t="s">
        <v>335</v>
      </c>
      <c r="D1024" s="16">
        <f>SUM(D542:D558)</f>
        <v>41333</v>
      </c>
      <c r="E1024" s="16">
        <f>SUM(E542:E558)</f>
        <v>20667</v>
      </c>
      <c r="F1024" s="16">
        <f>SUM(F542:F558)</f>
        <v>62000</v>
      </c>
      <c r="G1024" s="16">
        <f>SUM(G542:G558)</f>
        <v>62000</v>
      </c>
      <c r="H1024" s="16">
        <f>SUM(H542:H558)</f>
        <v>41920</v>
      </c>
      <c r="I1024" s="17"/>
      <c r="J1024" s="2"/>
      <c r="K1024" s="6"/>
      <c r="L1024" s="2"/>
      <c r="N1024" s="19"/>
      <c r="O1024" s="26"/>
    </row>
    <row r="1025" spans="1:15" s="3" customFormat="1" ht="11.4" customHeight="1" x14ac:dyDescent="0.2">
      <c r="A1025" s="46"/>
      <c r="B1025" s="46"/>
      <c r="C1025" s="7" t="s">
        <v>521</v>
      </c>
      <c r="D1025" s="16">
        <f>SUM(D128,D158,D194,D406,D468,D594:D597,D663,D740,D754,D818,D835)</f>
        <v>32401</v>
      </c>
      <c r="E1025" s="16">
        <f>SUM(E128,E158,E194,E406,E468,E594:E597,E663,E740,E754,E818,E835)</f>
        <v>-3301</v>
      </c>
      <c r="F1025" s="16">
        <f>SUM(F128,F158,F194,F406,F468,F594:F597,F663,F740,F754,F818,F835)</f>
        <v>29100</v>
      </c>
      <c r="G1025" s="16">
        <f>SUM(G128,G158,G194,G406,G468,G594:G597,G663,G740,G754,G818,G835)</f>
        <v>23016</v>
      </c>
      <c r="H1025" s="16">
        <f>SUM(H128,H158,H194,H406,H468,H594:H597,H663,H740,H754,H818,H835)</f>
        <v>25074</v>
      </c>
      <c r="I1025" s="17"/>
      <c r="J1025" s="20"/>
      <c r="K1025" s="6"/>
      <c r="L1025" s="17"/>
      <c r="M1025" s="6"/>
      <c r="N1025" s="19"/>
      <c r="O1025" s="26"/>
    </row>
    <row r="1026" spans="1:15" s="3" customFormat="1" ht="11.4" customHeight="1" x14ac:dyDescent="0.2">
      <c r="A1026" s="46"/>
      <c r="B1026" s="46"/>
      <c r="C1026" s="7" t="s">
        <v>522</v>
      </c>
      <c r="D1026" s="16">
        <f>D206</f>
        <v>0</v>
      </c>
      <c r="E1026" s="16">
        <f>E206</f>
        <v>0</v>
      </c>
      <c r="F1026" s="16">
        <f>F206</f>
        <v>0</v>
      </c>
      <c r="G1026" s="16">
        <f>G206</f>
        <v>101</v>
      </c>
      <c r="H1026" s="16">
        <f>H206</f>
        <v>50</v>
      </c>
      <c r="I1026" s="17"/>
      <c r="J1026" s="20"/>
      <c r="L1026" s="17"/>
      <c r="N1026" s="19"/>
      <c r="O1026" s="26"/>
    </row>
    <row r="1027" spans="1:15" s="3" customFormat="1" ht="11.4" customHeight="1" x14ac:dyDescent="0.2">
      <c r="A1027" s="46"/>
      <c r="B1027" s="46"/>
      <c r="C1027" s="15" t="s">
        <v>43</v>
      </c>
      <c r="D1027" s="16"/>
      <c r="E1027" s="16"/>
      <c r="F1027" s="16"/>
      <c r="G1027" s="16"/>
      <c r="H1027" s="16"/>
      <c r="I1027" s="17"/>
      <c r="J1027" s="2"/>
      <c r="L1027" s="2"/>
      <c r="N1027" s="19"/>
      <c r="O1027" s="26"/>
    </row>
    <row r="1028" spans="1:15" s="3" customFormat="1" ht="11.4" customHeight="1" x14ac:dyDescent="0.2">
      <c r="A1028" s="46"/>
      <c r="B1028" s="46"/>
      <c r="C1028" s="15" t="s">
        <v>97</v>
      </c>
      <c r="D1028" s="16"/>
      <c r="E1028" s="16"/>
      <c r="F1028" s="16"/>
      <c r="G1028" s="16"/>
      <c r="H1028" s="16"/>
      <c r="I1028" s="17"/>
      <c r="J1028" s="2"/>
      <c r="L1028" s="17"/>
      <c r="N1028" s="19"/>
      <c r="O1028" s="26"/>
    </row>
    <row r="1029" spans="1:15" s="3" customFormat="1" ht="11.4" customHeight="1" x14ac:dyDescent="0.2">
      <c r="A1029" s="46"/>
      <c r="B1029" s="46"/>
      <c r="C1029" s="15" t="s">
        <v>689</v>
      </c>
      <c r="D1029" s="16">
        <f>SUM(D559)</f>
        <v>0</v>
      </c>
      <c r="E1029" s="16">
        <f>SUM(E559)</f>
        <v>0</v>
      </c>
      <c r="F1029" s="16">
        <f>SUM(F559)</f>
        <v>0</v>
      </c>
      <c r="G1029" s="16">
        <f>SUM(G559)</f>
        <v>1677</v>
      </c>
      <c r="H1029" s="16">
        <f>SUM(H559)</f>
        <v>0</v>
      </c>
      <c r="I1029" s="17"/>
      <c r="J1029" s="2"/>
      <c r="L1029" s="2"/>
      <c r="N1029" s="19"/>
      <c r="O1029" s="26"/>
    </row>
    <row r="1030" spans="1:15" s="3" customFormat="1" ht="11.4" customHeight="1" x14ac:dyDescent="0.2">
      <c r="A1030" s="48"/>
      <c r="B1030" s="48"/>
      <c r="C1030" s="13" t="s">
        <v>48</v>
      </c>
      <c r="D1030" s="14">
        <f t="shared" ref="D1030" si="141">SUM(D1014:D1029)</f>
        <v>182755</v>
      </c>
      <c r="E1030" s="14">
        <f t="shared" ref="E1030:F1030" si="142">SUM(E1014:E1029)</f>
        <v>23469</v>
      </c>
      <c r="F1030" s="14">
        <f t="shared" si="142"/>
        <v>206224</v>
      </c>
      <c r="G1030" s="14">
        <f t="shared" ref="G1030:H1030" si="143">SUM(G1014:G1029)</f>
        <v>223467</v>
      </c>
      <c r="H1030" s="14">
        <f t="shared" si="143"/>
        <v>198026</v>
      </c>
      <c r="I1030" s="6"/>
      <c r="K1030" s="6"/>
      <c r="L1030" s="6"/>
      <c r="M1030" s="6"/>
      <c r="N1030" s="19"/>
      <c r="O1030" s="26"/>
    </row>
    <row r="1031" spans="1:15" s="3" customFormat="1" ht="11.4" customHeight="1" x14ac:dyDescent="0.2">
      <c r="A1031" s="46"/>
      <c r="B1031" s="46"/>
      <c r="C1031" s="15"/>
      <c r="D1031" s="16"/>
      <c r="E1031" s="16"/>
      <c r="F1031" s="16"/>
      <c r="G1031" s="16"/>
      <c r="H1031" s="16"/>
      <c r="I1031" s="17"/>
      <c r="J1031" s="2"/>
      <c r="L1031" s="2"/>
      <c r="N1031" s="19"/>
      <c r="O1031" s="26"/>
    </row>
    <row r="1032" spans="1:15" s="3" customFormat="1" ht="11.4" customHeight="1" x14ac:dyDescent="0.2">
      <c r="A1032" s="46"/>
      <c r="B1032" s="46"/>
      <c r="C1032" s="15" t="s">
        <v>34</v>
      </c>
      <c r="D1032" s="16">
        <f>D204+D205</f>
        <v>0</v>
      </c>
      <c r="E1032" s="16">
        <f>E204+E205</f>
        <v>0</v>
      </c>
      <c r="F1032" s="16">
        <f>F204+F205</f>
        <v>0</v>
      </c>
      <c r="G1032" s="16">
        <f>G204+G205</f>
        <v>1058</v>
      </c>
      <c r="H1032" s="16">
        <f>H204+H205</f>
        <v>0</v>
      </c>
      <c r="I1032" s="17"/>
      <c r="J1032" s="2"/>
      <c r="L1032" s="17"/>
      <c r="N1032" s="19"/>
      <c r="O1032" s="26"/>
    </row>
    <row r="1033" spans="1:15" s="3" customFormat="1" ht="11.4" customHeight="1" x14ac:dyDescent="0.2">
      <c r="A1033" s="46"/>
      <c r="B1033" s="46"/>
      <c r="C1033" s="15" t="s">
        <v>11</v>
      </c>
      <c r="D1033" s="16"/>
      <c r="E1033" s="16"/>
      <c r="F1033" s="16"/>
      <c r="G1033" s="16"/>
      <c r="H1033" s="16"/>
      <c r="I1033" s="17"/>
      <c r="J1033" s="2"/>
      <c r="L1033" s="2"/>
      <c r="N1033" s="19"/>
      <c r="O1033" s="26"/>
    </row>
    <row r="1034" spans="1:15" s="3" customFormat="1" ht="11.4" customHeight="1" x14ac:dyDescent="0.2">
      <c r="A1034" s="46"/>
      <c r="B1034" s="46"/>
      <c r="C1034" s="15" t="s">
        <v>336</v>
      </c>
      <c r="D1034" s="16">
        <f>D566</f>
        <v>0</v>
      </c>
      <c r="E1034" s="16">
        <f>E566</f>
        <v>20000</v>
      </c>
      <c r="F1034" s="16">
        <f>F566</f>
        <v>20000</v>
      </c>
      <c r="G1034" s="16">
        <f>G566</f>
        <v>20000</v>
      </c>
      <c r="H1034" s="16">
        <f>H566</f>
        <v>0</v>
      </c>
      <c r="I1034" s="17"/>
      <c r="J1034" s="2"/>
      <c r="L1034" s="2"/>
      <c r="N1034" s="19"/>
      <c r="O1034" s="26"/>
    </row>
    <row r="1035" spans="1:15" s="3" customFormat="1" ht="11.4" customHeight="1" x14ac:dyDescent="0.2">
      <c r="A1035" s="46"/>
      <c r="B1035" s="46"/>
      <c r="C1035" s="7" t="s">
        <v>523</v>
      </c>
      <c r="D1035" s="16">
        <f>SUM(D36,D346,D353,D388,D432)</f>
        <v>129195</v>
      </c>
      <c r="E1035" s="16">
        <f>SUM(E36,E346,E353,E388,E432)</f>
        <v>33400</v>
      </c>
      <c r="F1035" s="16">
        <f>SUM(F36,F346,F353,F388,F432)</f>
        <v>162595</v>
      </c>
      <c r="G1035" s="16">
        <f>SUM(G36,G346,G353,G388,G432)</f>
        <v>147114</v>
      </c>
      <c r="H1035" s="16">
        <f>SUM(H36,H346,H353,H388,H432)</f>
        <v>8043</v>
      </c>
      <c r="I1035" s="17"/>
      <c r="J1035" s="20"/>
      <c r="K1035" s="6"/>
      <c r="L1035" s="2"/>
      <c r="N1035" s="19"/>
      <c r="O1035" s="26"/>
    </row>
    <row r="1036" spans="1:15" s="3" customFormat="1" ht="11.4" customHeight="1" x14ac:dyDescent="0.2">
      <c r="A1036" s="46"/>
      <c r="B1036" s="46"/>
      <c r="C1036" s="7" t="s">
        <v>108</v>
      </c>
      <c r="D1036" s="16">
        <f>D439</f>
        <v>0</v>
      </c>
      <c r="E1036" s="16">
        <f>E439</f>
        <v>0</v>
      </c>
      <c r="F1036" s="16">
        <f>F439</f>
        <v>0</v>
      </c>
      <c r="G1036" s="16">
        <f>G439</f>
        <v>3500</v>
      </c>
      <c r="H1036" s="16">
        <f>H439</f>
        <v>66770</v>
      </c>
      <c r="I1036" s="17"/>
      <c r="J1036" s="20"/>
      <c r="L1036" s="2"/>
      <c r="N1036" s="19"/>
      <c r="O1036" s="26"/>
    </row>
    <row r="1037" spans="1:15" s="3" customFormat="1" ht="11.4" customHeight="1" x14ac:dyDescent="0.2">
      <c r="A1037" s="46"/>
      <c r="B1037" s="46"/>
      <c r="C1037" s="15" t="s">
        <v>98</v>
      </c>
      <c r="D1037" s="16">
        <f>SUM(D670)</f>
        <v>85</v>
      </c>
      <c r="E1037" s="16">
        <f>SUM(E670)</f>
        <v>0</v>
      </c>
      <c r="F1037" s="16">
        <f>SUM(F670)</f>
        <v>85</v>
      </c>
      <c r="G1037" s="16">
        <f>SUM(G670)</f>
        <v>85</v>
      </c>
      <c r="H1037" s="16">
        <f>SUM(H670)</f>
        <v>0</v>
      </c>
      <c r="I1037" s="17"/>
      <c r="J1037" s="2"/>
      <c r="L1037" s="17"/>
      <c r="N1037" s="19"/>
      <c r="O1037" s="26"/>
    </row>
    <row r="1038" spans="1:15" s="3" customFormat="1" ht="11.4" customHeight="1" x14ac:dyDescent="0.2">
      <c r="A1038" s="46"/>
      <c r="B1038" s="46"/>
      <c r="C1038" s="15" t="s">
        <v>44</v>
      </c>
      <c r="D1038" s="16">
        <f>SUM(D207)</f>
        <v>178110</v>
      </c>
      <c r="E1038" s="16">
        <f>SUM(E207)</f>
        <v>0</v>
      </c>
      <c r="F1038" s="16">
        <f>SUM(F207)</f>
        <v>178110</v>
      </c>
      <c r="G1038" s="16">
        <f>SUM(G207)</f>
        <v>178110</v>
      </c>
      <c r="H1038" s="16">
        <f>SUM(H207)</f>
        <v>198820</v>
      </c>
      <c r="I1038" s="17"/>
      <c r="J1038" s="2"/>
      <c r="K1038" s="6"/>
      <c r="L1038" s="2"/>
      <c r="N1038" s="19"/>
      <c r="O1038" s="26"/>
    </row>
    <row r="1039" spans="1:15" s="3" customFormat="1" ht="11.4" customHeight="1" x14ac:dyDescent="0.2">
      <c r="A1039" s="48"/>
      <c r="B1039" s="48"/>
      <c r="C1039" s="13" t="s">
        <v>49</v>
      </c>
      <c r="D1039" s="14">
        <f t="shared" ref="D1039" si="144">SUM(D1032:D1038)</f>
        <v>307390</v>
      </c>
      <c r="E1039" s="14">
        <f t="shared" ref="E1039:F1039" si="145">SUM(E1032:E1038)</f>
        <v>53400</v>
      </c>
      <c r="F1039" s="14">
        <f t="shared" si="145"/>
        <v>360790</v>
      </c>
      <c r="G1039" s="14">
        <f t="shared" ref="G1039:H1039" si="146">SUM(G1032:G1038)</f>
        <v>349867</v>
      </c>
      <c r="H1039" s="14">
        <f t="shared" si="146"/>
        <v>273633</v>
      </c>
      <c r="I1039" s="6"/>
      <c r="N1039" s="19"/>
      <c r="O1039" s="26"/>
    </row>
    <row r="1040" spans="1:15" s="2" customFormat="1" ht="11.4" customHeight="1" x14ac:dyDescent="0.2">
      <c r="A1040" s="46"/>
      <c r="B1040" s="46"/>
      <c r="C1040" s="15" t="s">
        <v>33</v>
      </c>
      <c r="D1040" s="16"/>
      <c r="E1040" s="16"/>
      <c r="F1040" s="16"/>
      <c r="G1040" s="16"/>
      <c r="H1040" s="16"/>
      <c r="I1040" s="17"/>
      <c r="N1040" s="19"/>
      <c r="O1040" s="26"/>
    </row>
    <row r="1041" spans="1:15" s="3" customFormat="1" ht="11.4" customHeight="1" x14ac:dyDescent="0.2">
      <c r="A1041" s="48"/>
      <c r="B1041" s="48"/>
      <c r="C1041" s="13" t="s">
        <v>50</v>
      </c>
      <c r="D1041" s="14">
        <f t="shared" ref="D1041:G1041" si="147">SUM(D1030,D1039,D1040)</f>
        <v>490145</v>
      </c>
      <c r="E1041" s="14">
        <f t="shared" si="147"/>
        <v>76869</v>
      </c>
      <c r="F1041" s="14">
        <f t="shared" si="147"/>
        <v>567014</v>
      </c>
      <c r="G1041" s="14">
        <f t="shared" si="147"/>
        <v>573334</v>
      </c>
      <c r="H1041" s="14">
        <f t="shared" ref="H1041" si="148">SUM(H1030,H1039,H1040)</f>
        <v>471659</v>
      </c>
      <c r="I1041" s="6"/>
      <c r="K1041" s="6"/>
      <c r="L1041" s="6"/>
      <c r="M1041" s="6"/>
      <c r="N1041" s="19"/>
      <c r="O1041" s="26"/>
    </row>
    <row r="1042" spans="1:15" ht="11.4" customHeight="1" x14ac:dyDescent="0.2">
      <c r="O1042" s="26"/>
    </row>
    <row r="1043" spans="1:15" x14ac:dyDescent="0.2">
      <c r="C1043" s="68"/>
    </row>
    <row r="1044" spans="1:15" x14ac:dyDescent="0.2">
      <c r="C1044" s="68"/>
    </row>
    <row r="1045" spans="1:15" x14ac:dyDescent="0.2">
      <c r="C1045" s="68"/>
    </row>
    <row r="1046" spans="1:15" x14ac:dyDescent="0.2">
      <c r="C1046" s="68"/>
    </row>
  </sheetData>
  <dataConsolidate/>
  <mergeCells count="4">
    <mergeCell ref="A990:C990"/>
    <mergeCell ref="A4:H4"/>
    <mergeCell ref="A5:H5"/>
    <mergeCell ref="J990:L99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>
    <oddHeader>&amp;C&amp;F&amp;R&amp;P. oldal</oddHeader>
  </headerFooter>
  <colBreaks count="1" manualBreakCount="1">
    <brk id="9" max="10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Önk.össz.szakf.</vt:lpstr>
      <vt:lpstr>Összesítő önk.mindössz.</vt:lpstr>
      <vt:lpstr>Önkormányzat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Gyöngyi Németh</cp:lastModifiedBy>
  <cp:lastPrinted>2022-02-11T08:50:34Z</cp:lastPrinted>
  <dcterms:created xsi:type="dcterms:W3CDTF">2005-12-20T14:18:14Z</dcterms:created>
  <dcterms:modified xsi:type="dcterms:W3CDTF">2022-02-17T09:34:57Z</dcterms:modified>
</cp:coreProperties>
</file>