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ff064d88d5163a6/Asztali gép/Magdi 2022/2022.évi ktgvetés B.berény Önk/"/>
    </mc:Choice>
  </mc:AlternateContent>
  <xr:revisionPtr revIDLastSave="56" documentId="11_0FFC197A977CB01855CF40FA7380851E042A2D6D" xr6:coauthVersionLast="47" xr6:coauthVersionMax="47" xr10:uidLastSave="{3F17DAEC-D4D1-4453-A86A-4DF685F6A811}"/>
  <bookViews>
    <workbookView xWindow="-108" yWindow="-108" windowWidth="23256" windowHeight="12576" tabRatio="959" activeTab="2" xr2:uid="{00000000-000D-0000-FFFF-FFFF00000000}"/>
  </bookViews>
  <sheets>
    <sheet name="Önk.össz.szakf." sheetId="12" r:id="rId1"/>
    <sheet name="Összesítő önk.mindössz." sheetId="24" r:id="rId2"/>
    <sheet name="Önkormányzat" sheetId="1" r:id="rId3"/>
  </sheets>
  <definedNames>
    <definedName name="_xlnm.Print_Area" localSheetId="0">'Önk.össz.szakf.'!$A$1:$K$51</definedName>
    <definedName name="_xlnm.Print_Area" localSheetId="2">Önkormányzat!$A$1:$I$1042</definedName>
    <definedName name="_xlnm.Print_Area" localSheetId="1">'Összesítő önk.mindössz.'!$A$1:$G$61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52" i="24" l="1"/>
  <c r="J48" i="24"/>
  <c r="J13" i="24"/>
  <c r="M207" i="1"/>
  <c r="F207" i="1" l="1"/>
  <c r="D208" i="1"/>
  <c r="E208" i="1"/>
  <c r="G208" i="1"/>
  <c r="H208" i="1"/>
  <c r="F16" i="1"/>
  <c r="E1034" i="1"/>
  <c r="G1034" i="1"/>
  <c r="H1034" i="1"/>
  <c r="G51" i="24" s="1"/>
  <c r="E1035" i="1"/>
  <c r="G1035" i="1"/>
  <c r="H1035" i="1"/>
  <c r="G52" i="24" s="1"/>
  <c r="F18" i="12"/>
  <c r="G39" i="24"/>
  <c r="G44" i="24"/>
  <c r="G45" i="24"/>
  <c r="G49" i="24"/>
  <c r="G56" i="24"/>
  <c r="G21" i="24"/>
  <c r="G24" i="24"/>
  <c r="G25" i="24"/>
  <c r="G26" i="24"/>
  <c r="G12" i="24"/>
  <c r="J983" i="1"/>
  <c r="F706" i="1" l="1"/>
  <c r="E1002" i="1"/>
  <c r="G1002" i="1"/>
  <c r="E1003" i="1"/>
  <c r="G1003" i="1"/>
  <c r="H1003" i="1"/>
  <c r="G19" i="24" s="1"/>
  <c r="D1003" i="1"/>
  <c r="E993" i="1"/>
  <c r="G993" i="1"/>
  <c r="D993" i="1"/>
  <c r="E992" i="1"/>
  <c r="G992" i="1"/>
  <c r="D992" i="1"/>
  <c r="E991" i="1"/>
  <c r="G991" i="1"/>
  <c r="D991" i="1"/>
  <c r="E452" i="1"/>
  <c r="G452" i="1"/>
  <c r="H452" i="1"/>
  <c r="D452" i="1"/>
  <c r="E448" i="1"/>
  <c r="G448" i="1"/>
  <c r="H448" i="1"/>
  <c r="D448" i="1"/>
  <c r="E446" i="1"/>
  <c r="G446" i="1"/>
  <c r="H446" i="1"/>
  <c r="D446" i="1"/>
  <c r="F445" i="1"/>
  <c r="F446" i="1" s="1"/>
  <c r="F447" i="1"/>
  <c r="F448" i="1" s="1"/>
  <c r="F449" i="1"/>
  <c r="F450" i="1"/>
  <c r="E455" i="1"/>
  <c r="G455" i="1"/>
  <c r="H455" i="1"/>
  <c r="D455" i="1"/>
  <c r="E460" i="1"/>
  <c r="G460" i="1"/>
  <c r="H460" i="1"/>
  <c r="D460" i="1"/>
  <c r="F458" i="1"/>
  <c r="F459" i="1"/>
  <c r="F451" i="1"/>
  <c r="F453" i="1"/>
  <c r="F454" i="1"/>
  <c r="D461" i="1" l="1"/>
  <c r="B26" i="12" s="1"/>
  <c r="H461" i="1"/>
  <c r="F26" i="12" s="1"/>
  <c r="G461" i="1"/>
  <c r="E26" i="12" s="1"/>
  <c r="F452" i="1"/>
  <c r="E461" i="1"/>
  <c r="C26" i="12" s="1"/>
  <c r="F455" i="1"/>
  <c r="J295" i="1"/>
  <c r="F220" i="1"/>
  <c r="F219" i="1"/>
  <c r="F221" i="1"/>
  <c r="F50" i="1"/>
  <c r="F292" i="1"/>
  <c r="F271" i="1"/>
  <c r="F272" i="1"/>
  <c r="F15" i="1"/>
  <c r="F17" i="1"/>
  <c r="D1002" i="1"/>
  <c r="F456" i="1"/>
  <c r="F460" i="1" s="1"/>
  <c r="F364" i="1"/>
  <c r="F299" i="1"/>
  <c r="F461" i="1" l="1"/>
  <c r="D26" i="12" s="1"/>
  <c r="F216" i="1"/>
  <c r="F215" i="1"/>
  <c r="D1024" i="1"/>
  <c r="E1024" i="1"/>
  <c r="G1024" i="1"/>
  <c r="H1024" i="1"/>
  <c r="G42" i="24" s="1"/>
  <c r="E597" i="1"/>
  <c r="G597" i="1"/>
  <c r="H597" i="1"/>
  <c r="K31" i="12" s="1"/>
  <c r="D597" i="1"/>
  <c r="F595" i="1"/>
  <c r="F596" i="1"/>
  <c r="H325" i="1"/>
  <c r="F19" i="12" s="1"/>
  <c r="H1037" i="1" l="1"/>
  <c r="G54" i="24" s="1"/>
  <c r="H1036" i="1"/>
  <c r="G53" i="24" s="1"/>
  <c r="H1033" i="1"/>
  <c r="G50" i="24" s="1"/>
  <c r="H1031" i="1"/>
  <c r="G48" i="24" s="1"/>
  <c r="H1028" i="1"/>
  <c r="G46" i="24" s="1"/>
  <c r="H1025" i="1"/>
  <c r="G43" i="24" s="1"/>
  <c r="H1023" i="1"/>
  <c r="G41" i="24" s="1"/>
  <c r="H1022" i="1"/>
  <c r="G40" i="24" s="1"/>
  <c r="H1020" i="1"/>
  <c r="G38" i="24" s="1"/>
  <c r="H1019" i="1"/>
  <c r="G36" i="24" s="1"/>
  <c r="H1018" i="1"/>
  <c r="G35" i="24" s="1"/>
  <c r="H1017" i="1"/>
  <c r="G34" i="24" s="1"/>
  <c r="H1016" i="1"/>
  <c r="G33" i="24" s="1"/>
  <c r="H1015" i="1"/>
  <c r="G32" i="24" s="1"/>
  <c r="H1014" i="1"/>
  <c r="G31" i="24" s="1"/>
  <c r="H1013" i="1"/>
  <c r="G30" i="24" s="1"/>
  <c r="H1006" i="1"/>
  <c r="G22" i="24" s="1"/>
  <c r="H1004" i="1"/>
  <c r="G20" i="24" s="1"/>
  <c r="H999" i="1"/>
  <c r="G16" i="24" s="1"/>
  <c r="H998" i="1"/>
  <c r="G15" i="24" s="1"/>
  <c r="H997" i="1"/>
  <c r="G13" i="24" s="1"/>
  <c r="H995" i="1"/>
  <c r="G11" i="24" s="1"/>
  <c r="H994" i="1"/>
  <c r="G10" i="24" s="1"/>
  <c r="H984" i="1"/>
  <c r="F50" i="12" s="1"/>
  <c r="H929" i="1"/>
  <c r="F49" i="12" s="1"/>
  <c r="H920" i="1"/>
  <c r="K48" i="12" s="1"/>
  <c r="H910" i="1"/>
  <c r="K47" i="12" s="1"/>
  <c r="H902" i="1"/>
  <c r="F46" i="12" s="1"/>
  <c r="H890" i="1"/>
  <c r="F45" i="12" s="1"/>
  <c r="H845" i="1"/>
  <c r="F44" i="12" s="1"/>
  <c r="H835" i="1"/>
  <c r="H828" i="1"/>
  <c r="H818" i="1"/>
  <c r="H812" i="1"/>
  <c r="H803" i="1"/>
  <c r="F42" i="12" s="1"/>
  <c r="H773" i="1"/>
  <c r="F41" i="12" s="1"/>
  <c r="H754" i="1"/>
  <c r="K40" i="12" s="1"/>
  <c r="H748" i="1"/>
  <c r="F40" i="12" s="1"/>
  <c r="H740" i="1"/>
  <c r="K39" i="12" s="1"/>
  <c r="H734" i="1"/>
  <c r="F39" i="12" s="1"/>
  <c r="H693" i="1"/>
  <c r="F38" i="12" s="1"/>
  <c r="H686" i="1"/>
  <c r="F37" i="12" s="1"/>
  <c r="H670" i="1"/>
  <c r="K36" i="12" s="1"/>
  <c r="H663" i="1"/>
  <c r="H656" i="1"/>
  <c r="H648" i="1"/>
  <c r="H626" i="1"/>
  <c r="F34" i="12" s="1"/>
  <c r="H614" i="1"/>
  <c r="F33" i="12" s="1"/>
  <c r="H605" i="1"/>
  <c r="F32" i="12" s="1"/>
  <c r="H566" i="1"/>
  <c r="K29" i="12" s="1"/>
  <c r="H559" i="1"/>
  <c r="K30" i="12" s="1"/>
  <c r="H535" i="1"/>
  <c r="F30" i="12" s="1"/>
  <c r="H526" i="1"/>
  <c r="K16" i="12" s="1"/>
  <c r="H512" i="1"/>
  <c r="F15" i="12" s="1"/>
  <c r="H503" i="1"/>
  <c r="F14" i="12" s="1"/>
  <c r="H495" i="1"/>
  <c r="F28" i="12" s="1"/>
  <c r="H468" i="1"/>
  <c r="K27" i="12" s="1"/>
  <c r="H439" i="1"/>
  <c r="K26" i="12" s="1"/>
  <c r="H432" i="1"/>
  <c r="K25" i="12" s="1"/>
  <c r="H425" i="1"/>
  <c r="F25" i="12" s="1"/>
  <c r="H414" i="1"/>
  <c r="F24" i="12" s="1"/>
  <c r="H406" i="1"/>
  <c r="K24" i="12" s="1"/>
  <c r="H399" i="1"/>
  <c r="F23" i="12" s="1"/>
  <c r="H388" i="1"/>
  <c r="K23" i="12" s="1"/>
  <c r="H353" i="1"/>
  <c r="K22" i="12" s="1"/>
  <c r="H346" i="1"/>
  <c r="K21" i="12" s="1"/>
  <c r="H339" i="1"/>
  <c r="F20" i="12" s="1"/>
  <c r="H303" i="1"/>
  <c r="F17" i="12" s="1"/>
  <c r="K17" i="12"/>
  <c r="H159" i="1"/>
  <c r="K13" i="12" s="1"/>
  <c r="H152" i="1"/>
  <c r="F11" i="12" s="1"/>
  <c r="H141" i="1"/>
  <c r="F10" i="12" s="1"/>
  <c r="H129" i="1"/>
  <c r="K8" i="12" s="1"/>
  <c r="H122" i="1"/>
  <c r="F9" i="12" s="1"/>
  <c r="H110" i="1"/>
  <c r="K12" i="12" s="1"/>
  <c r="H102" i="1"/>
  <c r="F12" i="12" s="1"/>
  <c r="H82" i="1"/>
  <c r="H75" i="1"/>
  <c r="H37" i="1"/>
  <c r="K7" i="12" s="1"/>
  <c r="H30" i="1"/>
  <c r="F7" i="12" s="1"/>
  <c r="H19" i="1"/>
  <c r="F6" i="12" s="1"/>
  <c r="F8" i="12" l="1"/>
  <c r="F35" i="12"/>
  <c r="F43" i="12"/>
  <c r="G37" i="24"/>
  <c r="K43" i="12"/>
  <c r="K51" i="12" s="1"/>
  <c r="H1038" i="1"/>
  <c r="G55" i="24" s="1"/>
  <c r="H1029" i="1"/>
  <c r="G47" i="24" s="1"/>
  <c r="H17" i="12"/>
  <c r="D339" i="1"/>
  <c r="B20" i="12" s="1"/>
  <c r="E339" i="1"/>
  <c r="C20" i="12" s="1"/>
  <c r="D314" i="1"/>
  <c r="B18" i="12" s="1"/>
  <c r="E314" i="1"/>
  <c r="C18" i="12" s="1"/>
  <c r="D325" i="1"/>
  <c r="B19" i="12" s="1"/>
  <c r="E325" i="1"/>
  <c r="C19" i="12" s="1"/>
  <c r="G17" i="12"/>
  <c r="H1040" i="1" l="1"/>
  <c r="G57" i="24" s="1"/>
  <c r="F194" i="1"/>
  <c r="F333" i="1" l="1"/>
  <c r="F334" i="1"/>
  <c r="F335" i="1"/>
  <c r="F336" i="1"/>
  <c r="G587" i="1"/>
  <c r="E29" i="12" s="1"/>
  <c r="E587" i="1"/>
  <c r="C29" i="12" s="1"/>
  <c r="D587" i="1"/>
  <c r="B29" i="12" s="1"/>
  <c r="F586" i="1"/>
  <c r="F585" i="1"/>
  <c r="F584" i="1"/>
  <c r="H584" i="1" s="1"/>
  <c r="H587" i="1" l="1"/>
  <c r="F29" i="12" s="1"/>
  <c r="F587" i="1"/>
  <c r="D29" i="12" s="1"/>
  <c r="D1023" i="1" l="1"/>
  <c r="E1023" i="1"/>
  <c r="G1023" i="1"/>
  <c r="E994" i="1"/>
  <c r="G994" i="1"/>
  <c r="D994" i="1"/>
  <c r="E656" i="1"/>
  <c r="G656" i="1"/>
  <c r="D656" i="1"/>
  <c r="F655" i="1"/>
  <c r="F493" i="1"/>
  <c r="G495" i="1"/>
  <c r="E28" i="12" s="1"/>
  <c r="E495" i="1"/>
  <c r="C28" i="12" s="1"/>
  <c r="D495" i="1"/>
  <c r="B28" i="12" s="1"/>
  <c r="F494" i="1"/>
  <c r="F492" i="1"/>
  <c r="F491" i="1"/>
  <c r="F490" i="1"/>
  <c r="F489" i="1"/>
  <c r="F941" i="1"/>
  <c r="F703" i="1"/>
  <c r="F640" i="1"/>
  <c r="F634" i="1"/>
  <c r="G414" i="1"/>
  <c r="E24" i="12" s="1"/>
  <c r="E414" i="1"/>
  <c r="C24" i="12" s="1"/>
  <c r="D414" i="1"/>
  <c r="B24" i="12" s="1"/>
  <c r="F413" i="1"/>
  <c r="F412" i="1"/>
  <c r="G406" i="1"/>
  <c r="J24" i="12" s="1"/>
  <c r="E406" i="1"/>
  <c r="H24" i="12" s="1"/>
  <c r="D406" i="1"/>
  <c r="G24" i="12" s="1"/>
  <c r="F405" i="1"/>
  <c r="F406" i="1" s="1"/>
  <c r="I24" i="12" s="1"/>
  <c r="G399" i="1"/>
  <c r="E23" i="12" s="1"/>
  <c r="E399" i="1"/>
  <c r="C23" i="12" s="1"/>
  <c r="D399" i="1"/>
  <c r="B23" i="12" s="1"/>
  <c r="F398" i="1"/>
  <c r="F397" i="1"/>
  <c r="F396" i="1"/>
  <c r="F395" i="1"/>
  <c r="F394" i="1"/>
  <c r="F495" i="1" l="1"/>
  <c r="D28" i="12" s="1"/>
  <c r="F414" i="1"/>
  <c r="D24" i="12" s="1"/>
  <c r="F399" i="1"/>
  <c r="D23" i="12" s="1"/>
  <c r="F366" i="1" l="1"/>
  <c r="H366" i="1" s="1"/>
  <c r="F360" i="1"/>
  <c r="F361" i="1"/>
  <c r="F362" i="1"/>
  <c r="G368" i="1"/>
  <c r="E22" i="12" s="1"/>
  <c r="E368" i="1"/>
  <c r="C22" i="12" s="1"/>
  <c r="D368" i="1"/>
  <c r="B22" i="12" s="1"/>
  <c r="F367" i="1"/>
  <c r="F365" i="1"/>
  <c r="H365" i="1" s="1"/>
  <c r="F363" i="1"/>
  <c r="H363" i="1" s="1"/>
  <c r="F359" i="1"/>
  <c r="F70" i="1"/>
  <c r="F69" i="1"/>
  <c r="H1002" i="1" l="1"/>
  <c r="G18" i="24" s="1"/>
  <c r="G23" i="24" s="1"/>
  <c r="H368" i="1"/>
  <c r="F22" i="12" s="1"/>
  <c r="F368" i="1"/>
  <c r="G1015" i="1"/>
  <c r="G468" i="1"/>
  <c r="J27" i="12" s="1"/>
  <c r="E468" i="1"/>
  <c r="H27" i="12" s="1"/>
  <c r="D468" i="1"/>
  <c r="G27" i="12" s="1"/>
  <c r="F467" i="1"/>
  <c r="F468" i="1" s="1"/>
  <c r="I27" i="12" s="1"/>
  <c r="H1009" i="1" l="1"/>
  <c r="D22" i="12"/>
  <c r="F950" i="1"/>
  <c r="F225" i="1"/>
  <c r="F860" i="1" l="1"/>
  <c r="D1035" i="1"/>
  <c r="G439" i="1"/>
  <c r="J26" i="12" s="1"/>
  <c r="E439" i="1"/>
  <c r="H26" i="12" s="1"/>
  <c r="D439" i="1"/>
  <c r="G26" i="12" s="1"/>
  <c r="F438" i="1"/>
  <c r="D1034" i="1"/>
  <c r="G388" i="1"/>
  <c r="J23" i="12" s="1"/>
  <c r="E388" i="1"/>
  <c r="H23" i="12" s="1"/>
  <c r="D388" i="1"/>
  <c r="G23" i="12" s="1"/>
  <c r="F387" i="1"/>
  <c r="F388" i="1" s="1"/>
  <c r="I23" i="12" s="1"/>
  <c r="F439" i="1" l="1"/>
  <c r="I26" i="12" s="1"/>
  <c r="F1035" i="1"/>
  <c r="G432" i="1"/>
  <c r="J25" i="12" s="1"/>
  <c r="E432" i="1"/>
  <c r="H25" i="12" s="1"/>
  <c r="D432" i="1"/>
  <c r="G25" i="12" s="1"/>
  <c r="F431" i="1"/>
  <c r="D1004" i="1"/>
  <c r="E1004" i="1"/>
  <c r="G1004" i="1"/>
  <c r="G314" i="1"/>
  <c r="F313" i="1"/>
  <c r="F44" i="1"/>
  <c r="F432" i="1" l="1"/>
  <c r="I25" i="12" s="1"/>
  <c r="F12" i="1" l="1"/>
  <c r="F949" i="1" l="1"/>
  <c r="D920" i="1"/>
  <c r="G48" i="12" s="1"/>
  <c r="E920" i="1"/>
  <c r="H48" i="12" s="1"/>
  <c r="G920" i="1"/>
  <c r="D1013" i="1"/>
  <c r="E1013" i="1"/>
  <c r="G1013" i="1"/>
  <c r="F919" i="1"/>
  <c r="F800" i="1"/>
  <c r="D1033" i="1"/>
  <c r="E1033" i="1"/>
  <c r="G1033" i="1"/>
  <c r="G566" i="1"/>
  <c r="J29" i="12" s="1"/>
  <c r="E566" i="1"/>
  <c r="H29" i="12" s="1"/>
  <c r="D566" i="1"/>
  <c r="G29" i="12" s="1"/>
  <c r="F565" i="1"/>
  <c r="F566" i="1" s="1"/>
  <c r="I29" i="12" s="1"/>
  <c r="F422" i="1"/>
  <c r="G425" i="1"/>
  <c r="E25" i="12" s="1"/>
  <c r="E425" i="1"/>
  <c r="C25" i="12" s="1"/>
  <c r="D425" i="1"/>
  <c r="B25" i="12" s="1"/>
  <c r="F424" i="1"/>
  <c r="F423" i="1"/>
  <c r="F421" i="1"/>
  <c r="F420" i="1"/>
  <c r="G353" i="1"/>
  <c r="J22" i="12" s="1"/>
  <c r="E353" i="1"/>
  <c r="H22" i="12" s="1"/>
  <c r="D353" i="1"/>
  <c r="G22" i="12" s="1"/>
  <c r="F352" i="1"/>
  <c r="F353" i="1" s="1"/>
  <c r="I22" i="12" s="1"/>
  <c r="G346" i="1"/>
  <c r="J21" i="12" s="1"/>
  <c r="E346" i="1"/>
  <c r="H21" i="12" s="1"/>
  <c r="D346" i="1"/>
  <c r="G21" i="12" s="1"/>
  <c r="F345" i="1"/>
  <c r="F1033" i="1" l="1"/>
  <c r="F425" i="1"/>
  <c r="D25" i="12" s="1"/>
  <c r="F346" i="1"/>
  <c r="I21" i="12" s="1"/>
  <c r="F222" i="1"/>
  <c r="F224" i="1"/>
  <c r="F232" i="1"/>
  <c r="D1022" i="1"/>
  <c r="E1022" i="1"/>
  <c r="G1022" i="1"/>
  <c r="F203" i="1"/>
  <c r="F1022" i="1" s="1"/>
  <c r="D1031" i="1"/>
  <c r="E1031" i="1"/>
  <c r="G1031" i="1"/>
  <c r="F204" i="1"/>
  <c r="F71" i="1"/>
  <c r="F27" i="1"/>
  <c r="F557" i="1" l="1"/>
  <c r="F555" i="1"/>
  <c r="F550" i="1"/>
  <c r="F549" i="1"/>
  <c r="F109" i="1" l="1"/>
  <c r="F100" i="1"/>
  <c r="F101" i="1"/>
  <c r="F108" i="1"/>
  <c r="G110" i="1"/>
  <c r="J12" i="12" s="1"/>
  <c r="E110" i="1"/>
  <c r="H12" i="12" s="1"/>
  <c r="D110" i="1"/>
  <c r="G12" i="12" s="1"/>
  <c r="G102" i="1"/>
  <c r="E12" i="12" s="1"/>
  <c r="E102" i="1"/>
  <c r="C12" i="12" s="1"/>
  <c r="D102" i="1"/>
  <c r="B12" i="12" s="1"/>
  <c r="F110" i="1" l="1"/>
  <c r="I12" i="12" s="1"/>
  <c r="F102" i="1"/>
  <c r="D12" i="12" s="1"/>
  <c r="G835" i="1"/>
  <c r="E835" i="1"/>
  <c r="D835" i="1"/>
  <c r="F834" i="1"/>
  <c r="G828" i="1"/>
  <c r="E828" i="1"/>
  <c r="D828" i="1"/>
  <c r="F827" i="1"/>
  <c r="F826" i="1"/>
  <c r="F825" i="1"/>
  <c r="F824" i="1"/>
  <c r="F799" i="1"/>
  <c r="F798" i="1"/>
  <c r="G648" i="1"/>
  <c r="D648" i="1"/>
  <c r="B35" i="12" s="1"/>
  <c r="F647" i="1"/>
  <c r="F646" i="1"/>
  <c r="G325" i="1"/>
  <c r="F324" i="1"/>
  <c r="F1004" i="1" s="1"/>
  <c r="D1025" i="1"/>
  <c r="E1025" i="1"/>
  <c r="G1025" i="1"/>
  <c r="F205" i="1"/>
  <c r="F1031" i="1" s="1"/>
  <c r="F206" i="1"/>
  <c r="F1025" i="1" s="1"/>
  <c r="F201" i="1"/>
  <c r="F198" i="1"/>
  <c r="F61" i="1"/>
  <c r="F835" i="1" l="1"/>
  <c r="F828" i="1"/>
  <c r="R936" i="1"/>
  <c r="O984" i="1"/>
  <c r="R935" i="1"/>
  <c r="Q957" i="1"/>
  <c r="Q958" i="1"/>
  <c r="Q959" i="1"/>
  <c r="Q960" i="1"/>
  <c r="Q961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R983" i="1" s="1"/>
  <c r="Q939" i="1"/>
  <c r="Q940" i="1"/>
  <c r="Q942" i="1"/>
  <c r="Q943" i="1"/>
  <c r="Q944" i="1"/>
  <c r="Q945" i="1"/>
  <c r="Q946" i="1"/>
  <c r="Q947" i="1"/>
  <c r="Q948" i="1"/>
  <c r="Q951" i="1"/>
  <c r="Q952" i="1"/>
  <c r="Q953" i="1"/>
  <c r="Q954" i="1"/>
  <c r="Q955" i="1"/>
  <c r="P957" i="1"/>
  <c r="P958" i="1"/>
  <c r="P959" i="1"/>
  <c r="P960" i="1"/>
  <c r="P961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38" i="1"/>
  <c r="R938" i="1" s="1"/>
  <c r="P939" i="1"/>
  <c r="P940" i="1"/>
  <c r="P942" i="1"/>
  <c r="P943" i="1"/>
  <c r="P944" i="1"/>
  <c r="P945" i="1"/>
  <c r="P946" i="1"/>
  <c r="P947" i="1"/>
  <c r="P948" i="1"/>
  <c r="P951" i="1"/>
  <c r="P952" i="1"/>
  <c r="P953" i="1"/>
  <c r="P954" i="1"/>
  <c r="P955" i="1"/>
  <c r="R701" i="1"/>
  <c r="R702" i="1"/>
  <c r="R704" i="1"/>
  <c r="R705" i="1"/>
  <c r="R706" i="1"/>
  <c r="R707" i="1"/>
  <c r="R708" i="1"/>
  <c r="R709" i="1"/>
  <c r="R710" i="1"/>
  <c r="R711" i="1"/>
  <c r="R712" i="1"/>
  <c r="R713" i="1"/>
  <c r="R714" i="1"/>
  <c r="S714" i="1" s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30" i="1"/>
  <c r="R731" i="1"/>
  <c r="R732" i="1"/>
  <c r="R733" i="1"/>
  <c r="S699" i="1"/>
  <c r="P734" i="1"/>
  <c r="Q700" i="1"/>
  <c r="Q701" i="1"/>
  <c r="Q702" i="1"/>
  <c r="Q704" i="1"/>
  <c r="Q705" i="1"/>
  <c r="Q706" i="1"/>
  <c r="Q707" i="1"/>
  <c r="Q708" i="1"/>
  <c r="Q709" i="1"/>
  <c r="Q710" i="1"/>
  <c r="Q711" i="1"/>
  <c r="Q712" i="1"/>
  <c r="Q713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S729" i="1" s="1"/>
  <c r="Q730" i="1"/>
  <c r="Q731" i="1"/>
  <c r="Q732" i="1"/>
  <c r="Q733" i="1"/>
  <c r="O734" i="1"/>
  <c r="E1019" i="1"/>
  <c r="G1019" i="1"/>
  <c r="D1019" i="1"/>
  <c r="E997" i="1"/>
  <c r="G997" i="1"/>
  <c r="D997" i="1"/>
  <c r="E693" i="1"/>
  <c r="C38" i="12" s="1"/>
  <c r="G693" i="1"/>
  <c r="F681" i="1"/>
  <c r="F682" i="1"/>
  <c r="F683" i="1"/>
  <c r="F684" i="1"/>
  <c r="F685" i="1"/>
  <c r="F633" i="1"/>
  <c r="F635" i="1"/>
  <c r="F636" i="1"/>
  <c r="F637" i="1"/>
  <c r="F638" i="1"/>
  <c r="F639" i="1"/>
  <c r="F641" i="1"/>
  <c r="F642" i="1"/>
  <c r="F643" i="1"/>
  <c r="F644" i="1"/>
  <c r="F645" i="1"/>
  <c r="F621" i="1"/>
  <c r="F622" i="1"/>
  <c r="F623" i="1"/>
  <c r="F624" i="1"/>
  <c r="F625" i="1"/>
  <c r="F612" i="1"/>
  <c r="F613" i="1"/>
  <c r="F604" i="1"/>
  <c r="F593" i="1"/>
  <c r="F594" i="1"/>
  <c r="F542" i="1"/>
  <c r="F543" i="1"/>
  <c r="F544" i="1"/>
  <c r="F545" i="1"/>
  <c r="F546" i="1"/>
  <c r="F547" i="1"/>
  <c r="F548" i="1"/>
  <c r="F551" i="1"/>
  <c r="F552" i="1"/>
  <c r="F553" i="1"/>
  <c r="F554" i="1"/>
  <c r="F556" i="1"/>
  <c r="F558" i="1"/>
  <c r="F533" i="1"/>
  <c r="F534" i="1"/>
  <c r="F519" i="1"/>
  <c r="F520" i="1"/>
  <c r="F521" i="1"/>
  <c r="F522" i="1"/>
  <c r="F523" i="1"/>
  <c r="F524" i="1"/>
  <c r="F525" i="1"/>
  <c r="F510" i="1"/>
  <c r="F511" i="1"/>
  <c r="F332" i="1"/>
  <c r="F337" i="1"/>
  <c r="F338" i="1"/>
  <c r="F310" i="1"/>
  <c r="F311" i="1"/>
  <c r="F312" i="1"/>
  <c r="F273" i="1"/>
  <c r="F274" i="1"/>
  <c r="F275" i="1"/>
  <c r="F288" i="1"/>
  <c r="F289" i="1"/>
  <c r="F290" i="1"/>
  <c r="F291" i="1"/>
  <c r="F293" i="1"/>
  <c r="F294" i="1"/>
  <c r="F295" i="1"/>
  <c r="F296" i="1"/>
  <c r="F297" i="1"/>
  <c r="F298" i="1"/>
  <c r="F300" i="1"/>
  <c r="F301" i="1"/>
  <c r="F302" i="1"/>
  <c r="F217" i="1"/>
  <c r="F218" i="1"/>
  <c r="F223" i="1"/>
  <c r="F226" i="1"/>
  <c r="F227" i="1"/>
  <c r="F228" i="1"/>
  <c r="F229" i="1"/>
  <c r="F230" i="1"/>
  <c r="F231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195" i="1"/>
  <c r="F196" i="1"/>
  <c r="F197" i="1"/>
  <c r="F199" i="1"/>
  <c r="F200" i="1"/>
  <c r="F202" i="1"/>
  <c r="F166" i="1"/>
  <c r="H166" i="1" s="1"/>
  <c r="H992" i="1" s="1"/>
  <c r="G8" i="24" s="1"/>
  <c r="F167" i="1"/>
  <c r="H167" i="1" s="1"/>
  <c r="F168" i="1"/>
  <c r="H168" i="1" s="1"/>
  <c r="F169" i="1"/>
  <c r="H169" i="1" s="1"/>
  <c r="F117" i="1"/>
  <c r="F118" i="1"/>
  <c r="F119" i="1"/>
  <c r="F120" i="1"/>
  <c r="F121" i="1"/>
  <c r="F13" i="1"/>
  <c r="F14" i="1"/>
  <c r="F18" i="1"/>
  <c r="E803" i="1"/>
  <c r="C42" i="12" s="1"/>
  <c r="G803" i="1"/>
  <c r="E42" i="12" s="1"/>
  <c r="D1037" i="1"/>
  <c r="D1036" i="1"/>
  <c r="D1028" i="1"/>
  <c r="D1020" i="1"/>
  <c r="D1018" i="1"/>
  <c r="D1017" i="1"/>
  <c r="D1016" i="1"/>
  <c r="D1015" i="1"/>
  <c r="D1014" i="1"/>
  <c r="D1006" i="1"/>
  <c r="D999" i="1"/>
  <c r="D998" i="1"/>
  <c r="D995" i="1"/>
  <c r="D984" i="1"/>
  <c r="B50" i="12" s="1"/>
  <c r="D929" i="1"/>
  <c r="B49" i="12" s="1"/>
  <c r="D910" i="1"/>
  <c r="G47" i="12" s="1"/>
  <c r="D902" i="1"/>
  <c r="B46" i="12" s="1"/>
  <c r="D890" i="1"/>
  <c r="B45" i="12" s="1"/>
  <c r="D845" i="1"/>
  <c r="B44" i="12" s="1"/>
  <c r="D818" i="1"/>
  <c r="G43" i="12" s="1"/>
  <c r="D812" i="1"/>
  <c r="B43" i="12" s="1"/>
  <c r="D803" i="1"/>
  <c r="B42" i="12" s="1"/>
  <c r="D773" i="1"/>
  <c r="B41" i="12" s="1"/>
  <c r="D754" i="1"/>
  <c r="G40" i="12" s="1"/>
  <c r="D748" i="1"/>
  <c r="B40" i="12" s="1"/>
  <c r="D740" i="1"/>
  <c r="G39" i="12" s="1"/>
  <c r="D734" i="1"/>
  <c r="B39" i="12" s="1"/>
  <c r="D693" i="1"/>
  <c r="B38" i="12" s="1"/>
  <c r="D686" i="1"/>
  <c r="B37" i="12" s="1"/>
  <c r="D670" i="1"/>
  <c r="G36" i="12" s="1"/>
  <c r="D663" i="1"/>
  <c r="D626" i="1"/>
  <c r="B34" i="12" s="1"/>
  <c r="D614" i="1"/>
  <c r="B33" i="12" s="1"/>
  <c r="D605" i="1"/>
  <c r="B32" i="12" s="1"/>
  <c r="G31" i="12"/>
  <c r="D559" i="1"/>
  <c r="G30" i="12" s="1"/>
  <c r="D535" i="1"/>
  <c r="B30" i="12" s="1"/>
  <c r="D526" i="1"/>
  <c r="G16" i="12" s="1"/>
  <c r="D512" i="1"/>
  <c r="B15" i="12" s="1"/>
  <c r="D503" i="1"/>
  <c r="B14" i="12" s="1"/>
  <c r="D303" i="1"/>
  <c r="B17" i="12" s="1"/>
  <c r="D170" i="1"/>
  <c r="B13" i="12" s="1"/>
  <c r="D159" i="1"/>
  <c r="G13" i="12" s="1"/>
  <c r="D152" i="1"/>
  <c r="B11" i="12" s="1"/>
  <c r="D141" i="1"/>
  <c r="B10" i="12" s="1"/>
  <c r="D129" i="1"/>
  <c r="G8" i="12" s="1"/>
  <c r="D122" i="1"/>
  <c r="B9" i="12" s="1"/>
  <c r="D82" i="1"/>
  <c r="D75" i="1"/>
  <c r="D37" i="1"/>
  <c r="G7" i="12" s="1"/>
  <c r="D30" i="1"/>
  <c r="B7" i="12" s="1"/>
  <c r="D19" i="1"/>
  <c r="B6" i="12" s="1"/>
  <c r="E995" i="1"/>
  <c r="G995" i="1"/>
  <c r="F802" i="1"/>
  <c r="F801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208" i="1" l="1"/>
  <c r="I17" i="12" s="1"/>
  <c r="H993" i="1"/>
  <c r="G9" i="24" s="1"/>
  <c r="F597" i="1"/>
  <c r="B8" i="12"/>
  <c r="R954" i="1"/>
  <c r="R946" i="1"/>
  <c r="R939" i="1"/>
  <c r="R980" i="1"/>
  <c r="R953" i="1"/>
  <c r="R945" i="1"/>
  <c r="R977" i="1"/>
  <c r="R971" i="1"/>
  <c r="S701" i="1"/>
  <c r="S712" i="1"/>
  <c r="R951" i="1"/>
  <c r="R943" i="1"/>
  <c r="R981" i="1"/>
  <c r="R975" i="1"/>
  <c r="R960" i="1"/>
  <c r="R974" i="1"/>
  <c r="R959" i="1"/>
  <c r="R952" i="1"/>
  <c r="R944" i="1"/>
  <c r="R982" i="1"/>
  <c r="R976" i="1"/>
  <c r="R961" i="1"/>
  <c r="R955" i="1"/>
  <c r="R947" i="1"/>
  <c r="R940" i="1"/>
  <c r="R979" i="1"/>
  <c r="R973" i="1"/>
  <c r="R958" i="1"/>
  <c r="R978" i="1"/>
  <c r="R972" i="1"/>
  <c r="R957" i="1"/>
  <c r="R948" i="1"/>
  <c r="R942" i="1"/>
  <c r="S731" i="1"/>
  <c r="S719" i="1"/>
  <c r="S705" i="1"/>
  <c r="S710" i="1"/>
  <c r="S726" i="1"/>
  <c r="S707" i="1"/>
  <c r="S724" i="1"/>
  <c r="S711" i="1"/>
  <c r="S723" i="1"/>
  <c r="S728" i="1"/>
  <c r="S722" i="1"/>
  <c r="S716" i="1"/>
  <c r="S733" i="1"/>
  <c r="S721" i="1"/>
  <c r="S709" i="1"/>
  <c r="S717" i="1"/>
  <c r="S708" i="1"/>
  <c r="S727" i="1"/>
  <c r="S715" i="1"/>
  <c r="S730" i="1"/>
  <c r="S718" i="1"/>
  <c r="S704" i="1"/>
  <c r="S706" i="1"/>
  <c r="S702" i="1"/>
  <c r="S732" i="1"/>
  <c r="S720" i="1"/>
  <c r="S725" i="1"/>
  <c r="S713" i="1"/>
  <c r="Q734" i="1"/>
  <c r="S734" i="1" s="1"/>
  <c r="F1019" i="1"/>
  <c r="D1038" i="1"/>
  <c r="F803" i="1"/>
  <c r="D1000" i="1"/>
  <c r="D1009" i="1"/>
  <c r="D1029" i="1"/>
  <c r="D42" i="12" l="1"/>
  <c r="D1040" i="1"/>
  <c r="D1011" i="1"/>
  <c r="F704" i="1"/>
  <c r="F936" i="1" l="1"/>
  <c r="F937" i="1"/>
  <c r="F938" i="1"/>
  <c r="F939" i="1"/>
  <c r="F940" i="1"/>
  <c r="F942" i="1"/>
  <c r="F943" i="1"/>
  <c r="F944" i="1"/>
  <c r="F945" i="1"/>
  <c r="F946" i="1"/>
  <c r="F947" i="1"/>
  <c r="F948" i="1"/>
  <c r="F951" i="1"/>
  <c r="F952" i="1"/>
  <c r="F953" i="1"/>
  <c r="F954" i="1"/>
  <c r="F955" i="1"/>
  <c r="F956" i="1"/>
  <c r="F957" i="1"/>
  <c r="F958" i="1"/>
  <c r="F959" i="1"/>
  <c r="F960" i="1"/>
  <c r="F961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692" i="1"/>
  <c r="F322" i="1"/>
  <c r="F323" i="1"/>
  <c r="F116" i="1"/>
  <c r="H31" i="12" l="1"/>
  <c r="J31" i="12" l="1"/>
  <c r="G122" i="1"/>
  <c r="E122" i="1"/>
  <c r="C9" i="12" s="1"/>
  <c r="E9" i="12" l="1"/>
  <c r="F122" i="1"/>
  <c r="D9" i="12" s="1"/>
  <c r="G740" i="1"/>
  <c r="F321" i="1" l="1"/>
  <c r="F325" i="1" s="1"/>
  <c r="D19" i="12" s="1"/>
  <c r="G339" i="1"/>
  <c r="F331" i="1"/>
  <c r="F339" i="1" s="1"/>
  <c r="D20" i="12" s="1"/>
  <c r="E19" i="1"/>
  <c r="C6" i="12" s="1"/>
  <c r="G19" i="1"/>
  <c r="E20" i="12" l="1"/>
  <c r="E18" i="12"/>
  <c r="E19" i="12"/>
  <c r="F764" i="1" l="1"/>
  <c r="E75" i="1" l="1"/>
  <c r="G75" i="1"/>
  <c r="F842" i="1"/>
  <c r="F843" i="1"/>
  <c r="F844" i="1"/>
  <c r="F841" i="1"/>
  <c r="F809" i="1"/>
  <c r="F810" i="1"/>
  <c r="F811" i="1"/>
  <c r="F808" i="1"/>
  <c r="E740" i="1"/>
  <c r="H39" i="12" s="1"/>
  <c r="F309" i="1" l="1"/>
  <c r="F1002" i="1" s="1"/>
  <c r="F314" i="1" l="1"/>
  <c r="D18" i="12" s="1"/>
  <c r="E648" i="1"/>
  <c r="C35" i="12" s="1"/>
  <c r="G845" i="1" l="1"/>
  <c r="F845" i="1"/>
  <c r="D44" i="12" s="1"/>
  <c r="E845" i="1"/>
  <c r="C44" i="12" s="1"/>
  <c r="G818" i="1"/>
  <c r="J43" i="12" s="1"/>
  <c r="E818" i="1"/>
  <c r="H43" i="12" s="1"/>
  <c r="F817" i="1"/>
  <c r="G812" i="1"/>
  <c r="E43" i="12" s="1"/>
  <c r="E812" i="1"/>
  <c r="C43" i="12" s="1"/>
  <c r="E626" i="1"/>
  <c r="C34" i="12" s="1"/>
  <c r="G626" i="1"/>
  <c r="F72" i="1"/>
  <c r="E44" i="12" l="1"/>
  <c r="F818" i="1"/>
  <c r="I43" i="12" s="1"/>
  <c r="F812" i="1"/>
  <c r="D43" i="12" s="1"/>
  <c r="Q956" i="1"/>
  <c r="Q937" i="1"/>
  <c r="R937" i="1" s="1"/>
  <c r="P956" i="1"/>
  <c r="P984" i="1" s="1"/>
  <c r="P740" i="1"/>
  <c r="Q740" i="1"/>
  <c r="R740" i="1"/>
  <c r="S739" i="1"/>
  <c r="S740" i="1" s="1"/>
  <c r="R700" i="1"/>
  <c r="S700" i="1" s="1"/>
  <c r="O740" i="1"/>
  <c r="F699" i="1"/>
  <c r="F700" i="1"/>
  <c r="F701" i="1"/>
  <c r="F702" i="1"/>
  <c r="F705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45" i="1"/>
  <c r="F46" i="1"/>
  <c r="F47" i="1"/>
  <c r="F48" i="1"/>
  <c r="F49" i="1"/>
  <c r="F51" i="1"/>
  <c r="F52" i="1"/>
  <c r="F53" i="1"/>
  <c r="F54" i="1"/>
  <c r="F55" i="1"/>
  <c r="F56" i="1"/>
  <c r="F57" i="1"/>
  <c r="F58" i="1"/>
  <c r="F59" i="1"/>
  <c r="F852" i="1"/>
  <c r="F853" i="1"/>
  <c r="F854" i="1"/>
  <c r="F855" i="1"/>
  <c r="F856" i="1"/>
  <c r="F857" i="1"/>
  <c r="F858" i="1"/>
  <c r="F859" i="1"/>
  <c r="F861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J30" i="24"/>
  <c r="J6" i="24"/>
  <c r="F992" i="1" l="1"/>
  <c r="F693" i="1"/>
  <c r="D38" i="12" s="1"/>
  <c r="R956" i="1"/>
  <c r="E686" i="1" l="1"/>
  <c r="C37" i="12" s="1"/>
  <c r="G686" i="1"/>
  <c r="E910" i="1"/>
  <c r="H47" i="12" s="1"/>
  <c r="G910" i="1"/>
  <c r="E129" i="1" l="1"/>
  <c r="H8" i="12" s="1"/>
  <c r="G129" i="1"/>
  <c r="E170" i="1"/>
  <c r="C13" i="12" s="1"/>
  <c r="G170" i="1"/>
  <c r="F165" i="1"/>
  <c r="H165" i="1" l="1"/>
  <c r="H991" i="1" s="1"/>
  <c r="J8" i="12"/>
  <c r="E902" i="1"/>
  <c r="C46" i="12" s="1"/>
  <c r="G902" i="1"/>
  <c r="F771" i="1"/>
  <c r="E30" i="1"/>
  <c r="C7" i="12" s="1"/>
  <c r="G30" i="1"/>
  <c r="F25" i="1"/>
  <c r="F26" i="1"/>
  <c r="G37" i="1"/>
  <c r="E37" i="1"/>
  <c r="H7" i="12" s="1"/>
  <c r="F36" i="1"/>
  <c r="F1034" i="1" s="1"/>
  <c r="F29" i="1"/>
  <c r="F28" i="1"/>
  <c r="H1000" i="1" l="1"/>
  <c r="H1011" i="1" s="1"/>
  <c r="G27" i="24" s="1"/>
  <c r="G7" i="24"/>
  <c r="G17" i="24" s="1"/>
  <c r="H170" i="1"/>
  <c r="F13" i="12" s="1"/>
  <c r="F51" i="12" s="1"/>
  <c r="F37" i="1"/>
  <c r="I7" i="12" s="1"/>
  <c r="E7" i="12"/>
  <c r="J7" i="12"/>
  <c r="F30" i="1"/>
  <c r="D7" i="12" s="1"/>
  <c r="D9" i="24"/>
  <c r="F9" i="24"/>
  <c r="C9" i="24"/>
  <c r="D7" i="24"/>
  <c r="F7" i="24"/>
  <c r="C7" i="24"/>
  <c r="D43" i="24"/>
  <c r="C43" i="24"/>
  <c r="F935" i="1"/>
  <c r="F927" i="1"/>
  <c r="F928" i="1"/>
  <c r="F926" i="1"/>
  <c r="F917" i="1"/>
  <c r="F918" i="1"/>
  <c r="F916" i="1"/>
  <c r="F909" i="1"/>
  <c r="F908" i="1"/>
  <c r="F897" i="1"/>
  <c r="F898" i="1"/>
  <c r="F899" i="1"/>
  <c r="F900" i="1"/>
  <c r="F901" i="1"/>
  <c r="F896" i="1"/>
  <c r="F888" i="1"/>
  <c r="F889" i="1"/>
  <c r="F851" i="1"/>
  <c r="F760" i="1"/>
  <c r="F761" i="1"/>
  <c r="F762" i="1"/>
  <c r="F763" i="1"/>
  <c r="F765" i="1"/>
  <c r="F766" i="1"/>
  <c r="F767" i="1"/>
  <c r="F768" i="1"/>
  <c r="F769" i="1"/>
  <c r="F770" i="1"/>
  <c r="F772" i="1"/>
  <c r="F759" i="1"/>
  <c r="F753" i="1"/>
  <c r="F746" i="1"/>
  <c r="F747" i="1"/>
  <c r="F745" i="1"/>
  <c r="F739" i="1"/>
  <c r="F727" i="1"/>
  <c r="F728" i="1"/>
  <c r="F729" i="1"/>
  <c r="F730" i="1"/>
  <c r="F731" i="1"/>
  <c r="F732" i="1"/>
  <c r="F733" i="1"/>
  <c r="F726" i="1"/>
  <c r="F720" i="1"/>
  <c r="F721" i="1"/>
  <c r="F722" i="1"/>
  <c r="F723" i="1"/>
  <c r="F724" i="1"/>
  <c r="F725" i="1"/>
  <c r="F698" i="1"/>
  <c r="F669" i="1"/>
  <c r="F662" i="1"/>
  <c r="F654" i="1"/>
  <c r="F632" i="1"/>
  <c r="F991" i="1" s="1"/>
  <c r="F620" i="1"/>
  <c r="F611" i="1"/>
  <c r="F603" i="1"/>
  <c r="I31" i="12"/>
  <c r="F541" i="1"/>
  <c r="F1023" i="1" s="1"/>
  <c r="F532" i="1"/>
  <c r="F518" i="1"/>
  <c r="F509" i="1"/>
  <c r="F502" i="1"/>
  <c r="F501" i="1"/>
  <c r="F214" i="1"/>
  <c r="F158" i="1"/>
  <c r="F148" i="1"/>
  <c r="F149" i="1"/>
  <c r="F150" i="1"/>
  <c r="F151" i="1"/>
  <c r="F147" i="1"/>
  <c r="F136" i="1"/>
  <c r="F137" i="1"/>
  <c r="F138" i="1"/>
  <c r="F139" i="1"/>
  <c r="F140" i="1"/>
  <c r="F135" i="1"/>
  <c r="F128" i="1"/>
  <c r="F81" i="1"/>
  <c r="F60" i="1"/>
  <c r="F62" i="1"/>
  <c r="F63" i="1"/>
  <c r="F64" i="1"/>
  <c r="F65" i="1"/>
  <c r="F66" i="1"/>
  <c r="F67" i="1"/>
  <c r="F68" i="1"/>
  <c r="F73" i="1"/>
  <c r="F74" i="1"/>
  <c r="F43" i="1"/>
  <c r="F11" i="1"/>
  <c r="E56" i="24"/>
  <c r="D56" i="24"/>
  <c r="C56" i="24"/>
  <c r="E52" i="24"/>
  <c r="D52" i="24"/>
  <c r="C52" i="24"/>
  <c r="E49" i="24"/>
  <c r="D49" i="24"/>
  <c r="C49" i="24"/>
  <c r="E44" i="24"/>
  <c r="D44" i="24"/>
  <c r="C44" i="24"/>
  <c r="E39" i="24"/>
  <c r="D39" i="24"/>
  <c r="C39" i="24"/>
  <c r="E26" i="24"/>
  <c r="D26" i="24"/>
  <c r="C26" i="24"/>
  <c r="E25" i="24"/>
  <c r="D25" i="24"/>
  <c r="C25" i="24"/>
  <c r="E24" i="24"/>
  <c r="D24" i="24"/>
  <c r="C24" i="24"/>
  <c r="E21" i="24"/>
  <c r="D21" i="24"/>
  <c r="C21" i="24"/>
  <c r="E20" i="24"/>
  <c r="D20" i="24"/>
  <c r="C20" i="24"/>
  <c r="E12" i="24"/>
  <c r="D12" i="24"/>
  <c r="C12" i="24"/>
  <c r="F12" i="24"/>
  <c r="F20" i="24"/>
  <c r="F21" i="24"/>
  <c r="F24" i="24"/>
  <c r="F25" i="24"/>
  <c r="F26" i="24"/>
  <c r="F39" i="24"/>
  <c r="F44" i="24"/>
  <c r="F49" i="24"/>
  <c r="F52" i="24"/>
  <c r="F56" i="24"/>
  <c r="E1037" i="1"/>
  <c r="D54" i="24" s="1"/>
  <c r="C54" i="24"/>
  <c r="E1036" i="1"/>
  <c r="D53" i="24" s="1"/>
  <c r="C53" i="24"/>
  <c r="D51" i="24"/>
  <c r="C51" i="24"/>
  <c r="D50" i="24"/>
  <c r="C48" i="24"/>
  <c r="E1028" i="1"/>
  <c r="D46" i="24" s="1"/>
  <c r="C46" i="24"/>
  <c r="D45" i="24"/>
  <c r="C45" i="24"/>
  <c r="D42" i="24"/>
  <c r="C42" i="24"/>
  <c r="D41" i="24"/>
  <c r="C41" i="24"/>
  <c r="D40" i="24"/>
  <c r="C40" i="24"/>
  <c r="E1020" i="1"/>
  <c r="D38" i="24" s="1"/>
  <c r="C38" i="24"/>
  <c r="D36" i="24"/>
  <c r="C36" i="24"/>
  <c r="E1018" i="1"/>
  <c r="D35" i="24" s="1"/>
  <c r="C35" i="24"/>
  <c r="E1017" i="1"/>
  <c r="D34" i="24" s="1"/>
  <c r="C34" i="24"/>
  <c r="E1016" i="1"/>
  <c r="D33" i="24" s="1"/>
  <c r="C33" i="24"/>
  <c r="E1015" i="1"/>
  <c r="D32" i="24" s="1"/>
  <c r="C32" i="24"/>
  <c r="E1014" i="1"/>
  <c r="D31" i="24" s="1"/>
  <c r="C31" i="24"/>
  <c r="D30" i="24"/>
  <c r="C30" i="24"/>
  <c r="E1006" i="1"/>
  <c r="D22" i="24" s="1"/>
  <c r="C22" i="24"/>
  <c r="D19" i="24"/>
  <c r="C19" i="24"/>
  <c r="E999" i="1"/>
  <c r="D16" i="24" s="1"/>
  <c r="C16" i="24"/>
  <c r="E998" i="1"/>
  <c r="D15" i="24" s="1"/>
  <c r="C15" i="24"/>
  <c r="D13" i="24"/>
  <c r="C13" i="24"/>
  <c r="D11" i="24"/>
  <c r="C11" i="24"/>
  <c r="D10" i="24"/>
  <c r="C10" i="24"/>
  <c r="D8" i="24"/>
  <c r="C8" i="24"/>
  <c r="E984" i="1"/>
  <c r="C50" i="12" s="1"/>
  <c r="E929" i="1"/>
  <c r="C49" i="12" s="1"/>
  <c r="E890" i="1"/>
  <c r="C45" i="12" s="1"/>
  <c r="E773" i="1"/>
  <c r="C41" i="12" s="1"/>
  <c r="E754" i="1"/>
  <c r="H40" i="12" s="1"/>
  <c r="E748" i="1"/>
  <c r="C40" i="12" s="1"/>
  <c r="E734" i="1"/>
  <c r="C39" i="12" s="1"/>
  <c r="E670" i="1"/>
  <c r="H36" i="12" s="1"/>
  <c r="E663" i="1"/>
  <c r="E614" i="1"/>
  <c r="C33" i="12" s="1"/>
  <c r="E605" i="1"/>
  <c r="C32" i="12" s="1"/>
  <c r="E559" i="1"/>
  <c r="H30" i="12" s="1"/>
  <c r="E535" i="1"/>
  <c r="C30" i="12" s="1"/>
  <c r="E526" i="1"/>
  <c r="H16" i="12" s="1"/>
  <c r="E512" i="1"/>
  <c r="C15" i="12" s="1"/>
  <c r="E503" i="1"/>
  <c r="C14" i="12" s="1"/>
  <c r="E303" i="1"/>
  <c r="C17" i="12" s="1"/>
  <c r="E159" i="1"/>
  <c r="H13" i="12" s="1"/>
  <c r="E152" i="1"/>
  <c r="C11" i="12" s="1"/>
  <c r="E141" i="1"/>
  <c r="C10" i="12" s="1"/>
  <c r="E82" i="1"/>
  <c r="C8" i="12" s="1"/>
  <c r="S698" i="1"/>
  <c r="S697" i="1"/>
  <c r="F51" i="24"/>
  <c r="F42" i="24"/>
  <c r="F19" i="24"/>
  <c r="F18" i="24"/>
  <c r="F8" i="24"/>
  <c r="F1003" i="1" l="1"/>
  <c r="F993" i="1"/>
  <c r="F1024" i="1"/>
  <c r="F656" i="1"/>
  <c r="F994" i="1"/>
  <c r="E10" i="24" s="1"/>
  <c r="F920" i="1"/>
  <c r="F1013" i="1"/>
  <c r="F648" i="1"/>
  <c r="F740" i="1"/>
  <c r="I39" i="12" s="1"/>
  <c r="F997" i="1"/>
  <c r="F995" i="1"/>
  <c r="F19" i="1"/>
  <c r="D6" i="12" s="1"/>
  <c r="F75" i="1"/>
  <c r="J645" i="1"/>
  <c r="E36" i="24"/>
  <c r="F626" i="1"/>
  <c r="D34" i="12" s="1"/>
  <c r="E48" i="24"/>
  <c r="J74" i="1"/>
  <c r="F10" i="24"/>
  <c r="F1014" i="1"/>
  <c r="E31" i="24" s="1"/>
  <c r="F1006" i="1"/>
  <c r="E22" i="24" s="1"/>
  <c r="F663" i="1"/>
  <c r="F754" i="1"/>
  <c r="I40" i="12" s="1"/>
  <c r="E50" i="24"/>
  <c r="J733" i="1"/>
  <c r="F1028" i="1"/>
  <c r="E46" i="24" s="1"/>
  <c r="F670" i="1"/>
  <c r="I36" i="12" s="1"/>
  <c r="E45" i="24"/>
  <c r="F910" i="1"/>
  <c r="I47" i="12" s="1"/>
  <c r="F129" i="1"/>
  <c r="I8" i="12" s="1"/>
  <c r="F686" i="1"/>
  <c r="D37" i="12" s="1"/>
  <c r="F170" i="1"/>
  <c r="D13" i="12" s="1"/>
  <c r="F159" i="1"/>
  <c r="I13" i="12" s="1"/>
  <c r="F902" i="1"/>
  <c r="D46" i="12" s="1"/>
  <c r="E40" i="24"/>
  <c r="F1015" i="1"/>
  <c r="E32" i="24" s="1"/>
  <c r="F998" i="1"/>
  <c r="E15" i="24" s="1"/>
  <c r="F1018" i="1"/>
  <c r="E35" i="24" s="1"/>
  <c r="F503" i="1"/>
  <c r="D14" i="12" s="1"/>
  <c r="F890" i="1"/>
  <c r="D45" i="12" s="1"/>
  <c r="F929" i="1"/>
  <c r="D49" i="12" s="1"/>
  <c r="F152" i="1"/>
  <c r="D11" i="12" s="1"/>
  <c r="F1016" i="1"/>
  <c r="E33" i="24" s="1"/>
  <c r="F1020" i="1"/>
  <c r="E38" i="24" s="1"/>
  <c r="F734" i="1"/>
  <c r="D39" i="12" s="1"/>
  <c r="F1017" i="1"/>
  <c r="E34" i="24" s="1"/>
  <c r="C55" i="24"/>
  <c r="F614" i="1"/>
  <c r="D33" i="12" s="1"/>
  <c r="F605" i="1"/>
  <c r="D32" i="12" s="1"/>
  <c r="C50" i="24"/>
  <c r="C18" i="24"/>
  <c r="C23" i="24" s="1"/>
  <c r="F1037" i="1"/>
  <c r="E54" i="24" s="1"/>
  <c r="C47" i="24"/>
  <c r="G51" i="12"/>
  <c r="C37" i="24"/>
  <c r="C17" i="24"/>
  <c r="F984" i="1"/>
  <c r="D50" i="12" s="1"/>
  <c r="F773" i="1"/>
  <c r="D41" i="12" s="1"/>
  <c r="F748" i="1"/>
  <c r="D40" i="12" s="1"/>
  <c r="F1036" i="1"/>
  <c r="E53" i="24" s="1"/>
  <c r="F559" i="1"/>
  <c r="I30" i="12" s="1"/>
  <c r="F999" i="1"/>
  <c r="E16" i="24" s="1"/>
  <c r="F535" i="1"/>
  <c r="D30" i="12" s="1"/>
  <c r="F526" i="1"/>
  <c r="I16" i="12" s="1"/>
  <c r="F512" i="1"/>
  <c r="D15" i="12" s="1"/>
  <c r="F303" i="1"/>
  <c r="D17" i="12" s="1"/>
  <c r="F141" i="1"/>
  <c r="D10" i="12" s="1"/>
  <c r="F82" i="1"/>
  <c r="D37" i="24"/>
  <c r="E1038" i="1"/>
  <c r="D55" i="24" s="1"/>
  <c r="D48" i="24"/>
  <c r="E1029" i="1"/>
  <c r="H51" i="12"/>
  <c r="E1009" i="1"/>
  <c r="D18" i="24"/>
  <c r="D23" i="24" s="1"/>
  <c r="E1000" i="1"/>
  <c r="D17" i="24"/>
  <c r="G1037" i="1"/>
  <c r="G1036" i="1"/>
  <c r="G1028" i="1"/>
  <c r="F43" i="24"/>
  <c r="G1020" i="1"/>
  <c r="G1018" i="1"/>
  <c r="G1017" i="1"/>
  <c r="G1016" i="1"/>
  <c r="G1014" i="1"/>
  <c r="G1006" i="1"/>
  <c r="G999" i="1"/>
  <c r="G998" i="1"/>
  <c r="G984" i="1"/>
  <c r="G929" i="1"/>
  <c r="G890" i="1"/>
  <c r="G773" i="1"/>
  <c r="G754" i="1"/>
  <c r="G748" i="1"/>
  <c r="G734" i="1"/>
  <c r="G670" i="1"/>
  <c r="G663" i="1"/>
  <c r="G614" i="1"/>
  <c r="G605" i="1"/>
  <c r="G559" i="1"/>
  <c r="G535" i="1"/>
  <c r="G526" i="1"/>
  <c r="G512" i="1"/>
  <c r="G503" i="1"/>
  <c r="G303" i="1"/>
  <c r="G159" i="1"/>
  <c r="G152" i="1"/>
  <c r="G141" i="1"/>
  <c r="G82" i="1"/>
  <c r="E1040" i="1" l="1"/>
  <c r="E1011" i="1"/>
  <c r="D27" i="24" s="1"/>
  <c r="D8" i="12"/>
  <c r="D35" i="12"/>
  <c r="I48" i="12"/>
  <c r="E13" i="24"/>
  <c r="E30" i="24"/>
  <c r="E41" i="24"/>
  <c r="E11" i="24"/>
  <c r="F46" i="24"/>
  <c r="E43" i="24"/>
  <c r="E51" i="24"/>
  <c r="J40" i="12"/>
  <c r="E9" i="24"/>
  <c r="E18" i="24"/>
  <c r="J13" i="12"/>
  <c r="F45" i="24"/>
  <c r="E42" i="24"/>
  <c r="F50" i="24"/>
  <c r="E19" i="24"/>
  <c r="F48" i="24"/>
  <c r="E7" i="24"/>
  <c r="E8" i="24"/>
  <c r="C27" i="24"/>
  <c r="C51" i="12"/>
  <c r="E37" i="24"/>
  <c r="B51" i="12"/>
  <c r="E38" i="12"/>
  <c r="E50" i="12"/>
  <c r="E45" i="12"/>
  <c r="E49" i="12"/>
  <c r="J48" i="12"/>
  <c r="F22" i="24"/>
  <c r="F38" i="24"/>
  <c r="E14" i="12"/>
  <c r="J47" i="12"/>
  <c r="E33" i="12"/>
  <c r="E46" i="12"/>
  <c r="F15" i="24"/>
  <c r="E41" i="12"/>
  <c r="E40" i="12"/>
  <c r="J39" i="12"/>
  <c r="E37" i="12"/>
  <c r="F53" i="24"/>
  <c r="J36" i="12"/>
  <c r="E34" i="12"/>
  <c r="E32" i="12"/>
  <c r="J30" i="12"/>
  <c r="F41" i="24"/>
  <c r="E30" i="12"/>
  <c r="F16" i="24"/>
  <c r="F36" i="24"/>
  <c r="F34" i="24"/>
  <c r="F40" i="24"/>
  <c r="F35" i="24"/>
  <c r="F32" i="24"/>
  <c r="F33" i="24"/>
  <c r="J16" i="12"/>
  <c r="F31" i="24"/>
  <c r="E15" i="12"/>
  <c r="C57" i="24"/>
  <c r="F54" i="24"/>
  <c r="J17" i="12"/>
  <c r="F30" i="24"/>
  <c r="E13" i="12"/>
  <c r="F13" i="24"/>
  <c r="E11" i="12"/>
  <c r="E10" i="12"/>
  <c r="F11" i="24"/>
  <c r="E6" i="12"/>
  <c r="E39" i="12"/>
  <c r="E17" i="12"/>
  <c r="F1009" i="1"/>
  <c r="F1038" i="1"/>
  <c r="E55" i="24" s="1"/>
  <c r="F1029" i="1"/>
  <c r="F1000" i="1"/>
  <c r="D57" i="24"/>
  <c r="D47" i="24"/>
  <c r="E8" i="12"/>
  <c r="E35" i="12"/>
  <c r="G1029" i="1"/>
  <c r="G1038" i="1"/>
  <c r="G1009" i="1"/>
  <c r="G1000" i="1"/>
  <c r="G1040" i="1" l="1"/>
  <c r="F1011" i="1"/>
  <c r="E27" i="24" s="1"/>
  <c r="E47" i="24"/>
  <c r="F1040" i="1"/>
  <c r="E57" i="24" s="1"/>
  <c r="I51" i="12"/>
  <c r="E17" i="24"/>
  <c r="E23" i="24"/>
  <c r="D51" i="12"/>
  <c r="F23" i="24"/>
  <c r="F37" i="24"/>
  <c r="F55" i="24"/>
  <c r="F47" i="24"/>
  <c r="J51" i="12"/>
  <c r="F17" i="24"/>
  <c r="G1011" i="1"/>
  <c r="E51" i="12"/>
  <c r="F57" i="24" l="1"/>
  <c r="F27" i="24"/>
  <c r="J559" i="1"/>
  <c r="J535" i="1"/>
  <c r="K55" i="12" l="1"/>
</calcChain>
</file>

<file path=xl/sharedStrings.xml><?xml version="1.0" encoding="utf-8"?>
<sst xmlns="http://schemas.openxmlformats.org/spreadsheetml/2006/main" count="2555" uniqueCount="774">
  <si>
    <t>Város és községgazdálkodás m.n.s.szolgáltatás</t>
  </si>
  <si>
    <t>Önkormányzatok elszámolásai</t>
  </si>
  <si>
    <t>Óvodai nevelés, ellátás</t>
  </si>
  <si>
    <t>Idősek nappali ellátása</t>
  </si>
  <si>
    <t>Egyéb önkormányzati eseti pénzbeli ellátások</t>
  </si>
  <si>
    <t>Civil szervezetek működési támogatása</t>
  </si>
  <si>
    <t>Általános tartalék szabad felhasználású</t>
  </si>
  <si>
    <t>Rendsz nevelési segély/térítési díj/</t>
  </si>
  <si>
    <t>Szakfeladat megnevezés</t>
  </si>
  <si>
    <t>Közvilágítás</t>
  </si>
  <si>
    <t>Önkormányzat mindösszesen</t>
  </si>
  <si>
    <t>Osztalék</t>
  </si>
  <si>
    <t>Munkált.által fiz.szja</t>
  </si>
  <si>
    <t>KIADÁSOK</t>
  </si>
  <si>
    <t>Személyi juttatások</t>
  </si>
  <si>
    <t>Munkaadót terhelő járulékok</t>
  </si>
  <si>
    <t>Dologi kiadások</t>
  </si>
  <si>
    <t>Szociális ellátások, segélyek</t>
  </si>
  <si>
    <t>Ellátottak pénzbeli juttatásai</t>
  </si>
  <si>
    <t>Működési célú tartalék</t>
  </si>
  <si>
    <t>Függő, átfutó, kiegyenlítő kiadások</t>
  </si>
  <si>
    <t>Felújítás</t>
  </si>
  <si>
    <t>Beruházás</t>
  </si>
  <si>
    <t>Felhalmozási célú tartalék</t>
  </si>
  <si>
    <t>Kölcsön nyújtás</t>
  </si>
  <si>
    <t>Pénzügyi részesedések vásárlása</t>
  </si>
  <si>
    <t>BEVÉTELEK</t>
  </si>
  <si>
    <t>Saját bevételek</t>
  </si>
  <si>
    <t>Építményadó</t>
  </si>
  <si>
    <t>Helyi adó pótlék, bírság</t>
  </si>
  <si>
    <t>Termőföld bérbeadásából szárm.szja</t>
  </si>
  <si>
    <t>Önkorm. költségvetési támogatása</t>
  </si>
  <si>
    <t>Működési célú pénzmaradvány</t>
  </si>
  <si>
    <t>Függő, átfutó, kiegyenlítő bevételek</t>
  </si>
  <si>
    <t>Tárgyi eszköz értékesítés</t>
  </si>
  <si>
    <t>Felhalmozási célú pénzmaradvány</t>
  </si>
  <si>
    <t>Munkaadót terhelő jutt.</t>
  </si>
  <si>
    <t>Dologi kiadás</t>
  </si>
  <si>
    <t>Szoc.segély</t>
  </si>
  <si>
    <t>Műk.tartalék</t>
  </si>
  <si>
    <t>Felh.tartalék</t>
  </si>
  <si>
    <t>Pénzügyi részesedés</t>
  </si>
  <si>
    <t>Termőföld bérb.ad.</t>
  </si>
  <si>
    <t>Műk.célú pénzmaradvány</t>
  </si>
  <si>
    <t>Felh.célú pénzmaradvány</t>
  </si>
  <si>
    <t>Műk. kiadás összesen</t>
  </si>
  <si>
    <t>Felh.kiadás mindösszesen</t>
  </si>
  <si>
    <t>KIADÁS MINDÖSSZESEN</t>
  </si>
  <si>
    <t>Műk.bevétel mindösszesen</t>
  </si>
  <si>
    <t>Felh.bevétel mindösszesen</t>
  </si>
  <si>
    <t>BEVÉTEL MINDÖSSZESEN</t>
  </si>
  <si>
    <t>Bevétel</t>
  </si>
  <si>
    <t>Bevétel összesen:</t>
  </si>
  <si>
    <t>Kiadás</t>
  </si>
  <si>
    <t>Kiadás összesen:</t>
  </si>
  <si>
    <t>Szállítási szolgáltatás</t>
  </si>
  <si>
    <t>ÁFA</t>
  </si>
  <si>
    <t xml:space="preserve"> </t>
  </si>
  <si>
    <t>Irodaszer, nyomtatvány</t>
  </si>
  <si>
    <t>Gázenergia</t>
  </si>
  <si>
    <t>Villamosenergia</t>
  </si>
  <si>
    <t>Postaktg</t>
  </si>
  <si>
    <t>Belföldi kiküldetés</t>
  </si>
  <si>
    <t>Bevétel összesen</t>
  </si>
  <si>
    <t>Polgármester alapilletmény</t>
  </si>
  <si>
    <t>Képviselők tiszteletdíja</t>
  </si>
  <si>
    <t>Egyéb készlet</t>
  </si>
  <si>
    <t>Kiadás összesen.</t>
  </si>
  <si>
    <t>Tám polgárőrség</t>
  </si>
  <si>
    <t>Szúnyogírtás</t>
  </si>
  <si>
    <t>Épitményadó</t>
  </si>
  <si>
    <t>Telekadó</t>
  </si>
  <si>
    <t>Idegenforgalmi adó</t>
  </si>
  <si>
    <t>Iparűzési adó</t>
  </si>
  <si>
    <t>Gépjárműadó</t>
  </si>
  <si>
    <t>Talajterhelési díj</t>
  </si>
  <si>
    <t>Köztemetés</t>
  </si>
  <si>
    <t>Alapilletmény</t>
  </si>
  <si>
    <t>Könyv</t>
  </si>
  <si>
    <t>Telefondíj</t>
  </si>
  <si>
    <t>Internet díj</t>
  </si>
  <si>
    <t>Munk által fiz. SZJA</t>
  </si>
  <si>
    <t>Munkaruha</t>
  </si>
  <si>
    <t>Reprezentáció</t>
  </si>
  <si>
    <t>Tám egyéb polgármester keret</t>
  </si>
  <si>
    <t>Megbízási díj</t>
  </si>
  <si>
    <t>Kiadás összesen</t>
  </si>
  <si>
    <t>Vásárolt élelmezés</t>
  </si>
  <si>
    <t>Tisztítószer</t>
  </si>
  <si>
    <t>Gyógyszer</t>
  </si>
  <si>
    <t>Áfa</t>
  </si>
  <si>
    <t>Tartalék összesen</t>
  </si>
  <si>
    <t>Irodaszer,nyomtatvány</t>
  </si>
  <si>
    <t>Villamos energia</t>
  </si>
  <si>
    <t>Műk.kölcsön nyújtás</t>
  </si>
  <si>
    <t>Munkaügyi hiv-tól átvett pénz közmunkára</t>
  </si>
  <si>
    <t>Szociális hozzájárulási adó</t>
  </si>
  <si>
    <t>Műk.kölcsön visszatérülés</t>
  </si>
  <si>
    <t>Felh.kölcsön visszatérülés</t>
  </si>
  <si>
    <t>Önkormányzati jogalkotás</t>
  </si>
  <si>
    <t>Önkormányzatok igazgatási tevékenysége</t>
  </si>
  <si>
    <t>Támogatásértékű felhalmozási kiadás</t>
  </si>
  <si>
    <t>Felhalmozási célú pénz átadás ÁHT-n kívülre</t>
  </si>
  <si>
    <t>Támogatásértékű működési kiadás</t>
  </si>
  <si>
    <t>Működési célú pénz átadás ÁHT-n kívülre</t>
  </si>
  <si>
    <t>Támogatásértékű működési bevétel</t>
  </si>
  <si>
    <t>Működési célú pénz átvétel ÁHT-n kívülről</t>
  </si>
  <si>
    <t>Támogatásértékű felhalmozási bevétel</t>
  </si>
  <si>
    <t>Felhalmozási célú pénz átvétel ÁHT-n kívülről</t>
  </si>
  <si>
    <t>Működési kiadás összesen (1-10)</t>
  </si>
  <si>
    <t>Felhalmozási kiadás összesen(12-16)</t>
  </si>
  <si>
    <t>KIADÁS ÖSSZESEN (1-20)</t>
  </si>
  <si>
    <t>BALATONBERÉNY ÖNKORMÁNYZAT</t>
  </si>
  <si>
    <t>Szemétszállítás</t>
  </si>
  <si>
    <t>Mosatás</t>
  </si>
  <si>
    <t>Külső bizottsági tagok</t>
  </si>
  <si>
    <t>Ügyvédi díj</t>
  </si>
  <si>
    <t>Foglalkozás egészségügy</t>
  </si>
  <si>
    <t>Tervek,engedélyek,földmérési munkák</t>
  </si>
  <si>
    <t>Egyéb kommunikációs szolgáltatás</t>
  </si>
  <si>
    <t>Víz és csatornadíj</t>
  </si>
  <si>
    <t>Karbantartás, kisjavítás</t>
  </si>
  <si>
    <t>Postaköltség</t>
  </si>
  <si>
    <t>Fejlesztési tartalék</t>
  </si>
  <si>
    <t>Katasztrófavédelem</t>
  </si>
  <si>
    <t>Balatoni Szövetség tagdíj</t>
  </si>
  <si>
    <t>TÖOSZ tagdíj</t>
  </si>
  <si>
    <t>Vöröskereszt</t>
  </si>
  <si>
    <t>Vasutas Települések Szövetsége</t>
  </si>
  <si>
    <t>Nyugdíjas klub</t>
  </si>
  <si>
    <t>Balatoni Futár kiadvány hozzájárulás</t>
  </si>
  <si>
    <t>Naturista Kemping felújítás</t>
  </si>
  <si>
    <t>Felújítás Áfa</t>
  </si>
  <si>
    <t>Beruházás Áfa</t>
  </si>
  <si>
    <t>Feltételtól függő pótlék</t>
  </si>
  <si>
    <t>Tanfolyamdíj</t>
  </si>
  <si>
    <t>Veszélyes hulladék</t>
  </si>
  <si>
    <t>Hajtó és kenőanyag</t>
  </si>
  <si>
    <t>Karbantartási anyag</t>
  </si>
  <si>
    <t>épület javítás</t>
  </si>
  <si>
    <t>számítógép,kazán,tűzoltókészülék</t>
  </si>
  <si>
    <t>Balatonszentgyörgy óvoda pénz átadás</t>
  </si>
  <si>
    <t>B.keresztúr Alapszolg.Közp.pénz átadás</t>
  </si>
  <si>
    <t>Tűzifa segély</t>
  </si>
  <si>
    <t>Egyéb támogatás</t>
  </si>
  <si>
    <t>felhasználásról későbbi döntés</t>
  </si>
  <si>
    <t>Bursa Hungarica</t>
  </si>
  <si>
    <t>Sport Egyesület támogatás</t>
  </si>
  <si>
    <t>Magánszemélyek kommunális adója</t>
  </si>
  <si>
    <t>alkalmi</t>
  </si>
  <si>
    <t>önkorm.Árpád utca telek, közkút</t>
  </si>
  <si>
    <t>Vagyonbiztosítás</t>
  </si>
  <si>
    <t xml:space="preserve">szerződés </t>
  </si>
  <si>
    <t>takarítás 2 órás</t>
  </si>
  <si>
    <t>Nyelvpótlék</t>
  </si>
  <si>
    <t>Egyéb sajátos bevétel</t>
  </si>
  <si>
    <t>Nyertes pályázatok utáni jutalom</t>
  </si>
  <si>
    <t>Naturista kemping bérleti díj</t>
  </si>
  <si>
    <t>TB-től átvett támogatás</t>
  </si>
  <si>
    <t>Kiszámlázott Áfa</t>
  </si>
  <si>
    <t>Betegszabadság</t>
  </si>
  <si>
    <t>Munka és védőruha</t>
  </si>
  <si>
    <t>Foglalkozás eü.</t>
  </si>
  <si>
    <t>Munkáltató által fiz.szja</t>
  </si>
  <si>
    <t>irodai szolgáltatás, fax,fénymásolás,gépírás</t>
  </si>
  <si>
    <t>Terembérlet Műv.ház</t>
  </si>
  <si>
    <t>Könyvtári könyv</t>
  </si>
  <si>
    <t>Folyóirat, napilap</t>
  </si>
  <si>
    <t>Megbízási díj (Múlt Ház)</t>
  </si>
  <si>
    <t>Marketing</t>
  </si>
  <si>
    <t>Jogdíj</t>
  </si>
  <si>
    <t>Balatongyöngye Vidékfejlesztési társ.</t>
  </si>
  <si>
    <t>Mozdulj Balaton társ.</t>
  </si>
  <si>
    <t>Jelzőrendszer pénz átadás</t>
  </si>
  <si>
    <t>Kistérségi tagdíj</t>
  </si>
  <si>
    <t>Borút Egyesület tagdíj</t>
  </si>
  <si>
    <t>védőnői nyilvántartó rendszer,stefánia védőnői rendszer átalány</t>
  </si>
  <si>
    <t>Egyéb kiadás</t>
  </si>
  <si>
    <t>Áfa befizetés</t>
  </si>
  <si>
    <t>Reklám és propaganda</t>
  </si>
  <si>
    <t>hirdetés</t>
  </si>
  <si>
    <t xml:space="preserve">Belföldi kiküldetés </t>
  </si>
  <si>
    <t>Egyéb költségtérítés</t>
  </si>
  <si>
    <t>Orvosi ügyelet támogatás</t>
  </si>
  <si>
    <t>Közös Hivatal támogatása</t>
  </si>
  <si>
    <t>Közös Hivatal tám. kurtaxa ellenőrökre</t>
  </si>
  <si>
    <t>Balatonberény Önkormányzati szinten összesített</t>
  </si>
  <si>
    <t>Összesítő Balatonberény Önkormányzat</t>
  </si>
  <si>
    <t>Kommunális adó</t>
  </si>
  <si>
    <t>Bank kezelési költség</t>
  </si>
  <si>
    <t>tesztcsikok</t>
  </si>
  <si>
    <t>patron, papír</t>
  </si>
  <si>
    <t>Tartalék elszámolása</t>
  </si>
  <si>
    <t>Tűzoltóság</t>
  </si>
  <si>
    <t>Háziorvosi szolgálat</t>
  </si>
  <si>
    <t>Védőnői szolgálat</t>
  </si>
  <si>
    <t>Rendezvények</t>
  </si>
  <si>
    <t>Sport</t>
  </si>
  <si>
    <t>Bérleti díjak</t>
  </si>
  <si>
    <t>naturista büfé 720,sportszer kölcsönző 230,platán büfé 100,hordó borozó 170 +áfa</t>
  </si>
  <si>
    <t>Közterület használati díjak</t>
  </si>
  <si>
    <t>Utak üzemeltetése</t>
  </si>
  <si>
    <t>Tulajdoni lap,végrehaj. bejegy,helyszínrajz</t>
  </si>
  <si>
    <t xml:space="preserve">Telefondíj </t>
  </si>
  <si>
    <t>Zászlók beszerzése</t>
  </si>
  <si>
    <t>Üdülőhelyi feladat</t>
  </si>
  <si>
    <t>Egyéb információhordozó</t>
  </si>
  <si>
    <t>Vízdíj</t>
  </si>
  <si>
    <t>Fénymásoló üzemeltetés</t>
  </si>
  <si>
    <t>Közvilágítás karbantartás</t>
  </si>
  <si>
    <t xml:space="preserve">Késedelmi pótlék </t>
  </si>
  <si>
    <t>Bírság</t>
  </si>
  <si>
    <t>Orvosi felelősségbiztosítás</t>
  </si>
  <si>
    <t>SZM támogatás</t>
  </si>
  <si>
    <t>Díjak, egyéb befizetések</t>
  </si>
  <si>
    <t>Helyi adó összesen (2-7)</t>
  </si>
  <si>
    <t>Működési bevétel összesen (1-17)</t>
  </si>
  <si>
    <t>Nőnap</t>
  </si>
  <si>
    <t>Pedagógusnap</t>
  </si>
  <si>
    <t>Kiemelt önkormányzati rendezvények</t>
  </si>
  <si>
    <t>Erdélyi tábor</t>
  </si>
  <si>
    <t>Köztisztviselői nap</t>
  </si>
  <si>
    <t>Óvodások színházbérlete</t>
  </si>
  <si>
    <t>Keresetkiegészítés MEP</t>
  </si>
  <si>
    <t>Testvértelepüléssel kapcs kiadás</t>
  </si>
  <si>
    <t>Áram</t>
  </si>
  <si>
    <t>Egyéb szállítás</t>
  </si>
  <si>
    <t>Hatósági igazgatás támogatás</t>
  </si>
  <si>
    <t>Alapszolg.előző évi elszámolás</t>
  </si>
  <si>
    <t>Fénymásolás,egyéb irodai szolgáltatás Műv.Ház</t>
  </si>
  <si>
    <t>Kulturális műsorok,rendezvények szervezése Műv.Ház</t>
  </si>
  <si>
    <t>Könyvtári állományok gyarapítása, nyilvántartása Műv.Ház</t>
  </si>
  <si>
    <t>Könyvtári szolgáltatások Műv.Ház</t>
  </si>
  <si>
    <t>0511011</t>
  </si>
  <si>
    <t>0521</t>
  </si>
  <si>
    <t>053221</t>
  </si>
  <si>
    <t>053411</t>
  </si>
  <si>
    <t>094021</t>
  </si>
  <si>
    <t>05711</t>
  </si>
  <si>
    <t>053311</t>
  </si>
  <si>
    <t>053371</t>
  </si>
  <si>
    <t>09341</t>
  </si>
  <si>
    <t>053341</t>
  </si>
  <si>
    <t>053211</t>
  </si>
  <si>
    <t>053111</t>
  </si>
  <si>
    <t>05311</t>
  </si>
  <si>
    <t>053351</t>
  </si>
  <si>
    <t>051211</t>
  </si>
  <si>
    <t>999000 Szakfeladatra el nem számolt tételek</t>
  </si>
  <si>
    <t>045160 Közutak üzemeltetése, fenntartása</t>
  </si>
  <si>
    <t>011130 Önkormányzatok igazgatási tevékenysége</t>
  </si>
  <si>
    <t>016080 Kiemelt önkormányzati rendezvények</t>
  </si>
  <si>
    <t>066020 Város és községgazdálkodás</t>
  </si>
  <si>
    <t>064010 Közvilágítás</t>
  </si>
  <si>
    <t>018010 Önkormányzatok elszámolásai a központi költségvetéssel</t>
  </si>
  <si>
    <t>032020 Tűz- és katasztrófavédelmi tevékenység</t>
  </si>
  <si>
    <t>091140 Óvodai nevelés, ellátás működtetési feladatai</t>
  </si>
  <si>
    <t>072111 Háziorvosi alapellátás</t>
  </si>
  <si>
    <t>Mindösszesen</t>
  </si>
  <si>
    <t>107060 Egyéb szociális pénzbeli és természetbeni ellátások, támogatások</t>
  </si>
  <si>
    <t>084031 Civil szervezetek működési támogatása</t>
  </si>
  <si>
    <t>086020 Helyi, térségi közösségi tér biztosítása, működtetése</t>
  </si>
  <si>
    <t>900400 Kulturális műsorok, rendezvények, kiállítások szervezése</t>
  </si>
  <si>
    <t>081045 Szabadidősport tevékenység és támogatása</t>
  </si>
  <si>
    <t>082044/004 Könyvtári szolgáltatások</t>
  </si>
  <si>
    <t>086020/004 Helyi, térségi közösségi tér biztosítása, működtetése</t>
  </si>
  <si>
    <t>082042/004 Könyvtári állomány gyarapítása, nyilvántartása</t>
  </si>
  <si>
    <t>Továbbszámlázott bevételek</t>
  </si>
  <si>
    <t>Szakmai anyag</t>
  </si>
  <si>
    <t>Közmunka program hosszú</t>
  </si>
  <si>
    <t>Továbbszámlázott kiadás</t>
  </si>
  <si>
    <t>Hulladék szállítás</t>
  </si>
  <si>
    <t>Múlt Ház belépő</t>
  </si>
  <si>
    <t>Alpolgármester tiszteletdíj</t>
  </si>
  <si>
    <t>Alpolgármester költségátalány</t>
  </si>
  <si>
    <t>Polgármester költségátalány</t>
  </si>
  <si>
    <t>Kis ért.gép beszerzés</t>
  </si>
  <si>
    <t xml:space="preserve">Számlavezetési díj,pénzforgalmi jutalék </t>
  </si>
  <si>
    <t>B.berényért Egyesület</t>
  </si>
  <si>
    <t>Szezonnyitó, búcsú,népdalkörök tal.fellépti díj</t>
  </si>
  <si>
    <t>Mese fesztivál fellépti díj</t>
  </si>
  <si>
    <t>Nyári programok fellépés utáni Áfa</t>
  </si>
  <si>
    <t>Nemzeti ünnepek egyéb készlet</t>
  </si>
  <si>
    <t>Nemzeti ünnepek egyéb készlet Áfa</t>
  </si>
  <si>
    <t>Augusztus 20 tűzijáték</t>
  </si>
  <si>
    <t>Augusztus 20 fellépési díj</t>
  </si>
  <si>
    <t>Augusztus 20 engedélyek</t>
  </si>
  <si>
    <t>Augusztus 20 dologi kiadások Áfa</t>
  </si>
  <si>
    <t>Karácsony,Idősek napja,Mikulás,Farsang vásárolt élelmezés</t>
  </si>
  <si>
    <t>Karácsony,Idősek napja,Mikulás,Farsang vásárolt élelmezés Áfa</t>
  </si>
  <si>
    <t>Egyéb dologi kiadások Áfa</t>
  </si>
  <si>
    <t>Erdélyi tábor Áfa</t>
  </si>
  <si>
    <t>Testvértelepüléssel kapcs kiadás Áfa</t>
  </si>
  <si>
    <t>Tartalék elemi kár esetén</t>
  </si>
  <si>
    <t>15705/hó</t>
  </si>
  <si>
    <t>0527</t>
  </si>
  <si>
    <t>0511071</t>
  </si>
  <si>
    <t>Számítástechnikai szolgáltatás, inf eszkkarbant</t>
  </si>
  <si>
    <t>Településüzemeltetési KFT-nek átadott pénz</t>
  </si>
  <si>
    <t>Munka és Tűzvédelmi szolgáltatás</t>
  </si>
  <si>
    <t>Fakivágás</t>
  </si>
  <si>
    <t>Továbbképzés</t>
  </si>
  <si>
    <t>Állami támogatás megelőlegezés visszafizetés</t>
  </si>
  <si>
    <t>Honlap üzemeltetés</t>
  </si>
  <si>
    <t>Rendkívüli települési támogatás</t>
  </si>
  <si>
    <t>Egyéb szolgáltatás</t>
  </si>
  <si>
    <t>Hegyi utak kőszórása</t>
  </si>
  <si>
    <t>Sport Egyesület támogatás gépjármű üzemeltetésre</t>
  </si>
  <si>
    <t>Megbízási díj Értéktár Bizottság</t>
  </si>
  <si>
    <t>karácsonyi díszvilágítás,</t>
  </si>
  <si>
    <t>091111</t>
  </si>
  <si>
    <t>0511091</t>
  </si>
  <si>
    <t>Turisztikai Egyesület támogatás működésre</t>
  </si>
  <si>
    <t>Ft-ban</t>
  </si>
  <si>
    <t>013320 Köztemető fenntartás és működtetés</t>
  </si>
  <si>
    <t>Temető fenntartás</t>
  </si>
  <si>
    <t xml:space="preserve">Lakásfenntartási tám. </t>
  </si>
  <si>
    <t xml:space="preserve">Temetési segély </t>
  </si>
  <si>
    <t xml:space="preserve">Családalapítási támogatás </t>
  </si>
  <si>
    <t xml:space="preserve">Gyógyszertámogatás </t>
  </si>
  <si>
    <t xml:space="preserve"> Védőnői szolgálat</t>
  </si>
  <si>
    <t>900020 Önkormányzatok funkcióra nem sorolható bevételei államháztartáson kívülről</t>
  </si>
  <si>
    <t>Előző évi elsz.Közös Hivatal</t>
  </si>
  <si>
    <t>Gyermekjóléti szolgálat támogatás</t>
  </si>
  <si>
    <t>Pályázattal kapcsolatos kiadások</t>
  </si>
  <si>
    <t>Kis értékű tárgyi eszköz</t>
  </si>
  <si>
    <t>Kerekítés</t>
  </si>
  <si>
    <t>Vízügyi bérleti díj Kócsag camping</t>
  </si>
  <si>
    <t>Testületi ülés közvetítés</t>
  </si>
  <si>
    <t>Előző évi elszámolás visszafizetés</t>
  </si>
  <si>
    <t>Egyéb rendezvény kiadások Áfa</t>
  </si>
  <si>
    <t>091151</t>
  </si>
  <si>
    <t>Lakossági víz és csatorna szolg.támogatás</t>
  </si>
  <si>
    <t>Egyéb nyári rendezvény</t>
  </si>
  <si>
    <t>Augusztus 20 rendezvény technikai lebonyolítás</t>
  </si>
  <si>
    <t>Önk.működési ktgvetési támogatás</t>
  </si>
  <si>
    <t>Önk.felhalmozási ktgvetési támogatás</t>
  </si>
  <si>
    <t>Felhalm. bevétel összesen (19-25)</t>
  </si>
  <si>
    <t>BEVÉTEL ÖSSZESEN (1-27)</t>
  </si>
  <si>
    <t>061030 Lakáshoz jutást segítő támogatások</t>
  </si>
  <si>
    <t>Lakossági lakáshitel törlesztés</t>
  </si>
  <si>
    <t>Lakáshoz jutást segítő támogatás</t>
  </si>
  <si>
    <t>Cafetéria juttatás</t>
  </si>
  <si>
    <t>szemüveg</t>
  </si>
  <si>
    <t>Utcai fásítás</t>
  </si>
  <si>
    <t>Kulturális illetménypótlék</t>
  </si>
  <si>
    <t>önként vállalt</t>
  </si>
  <si>
    <t>kötelező</t>
  </si>
  <si>
    <t>államigazgatási</t>
  </si>
  <si>
    <t>094061</t>
  </si>
  <si>
    <t>053511</t>
  </si>
  <si>
    <t>05741</t>
  </si>
  <si>
    <t>05671</t>
  </si>
  <si>
    <t>05631</t>
  </si>
  <si>
    <t>051231</t>
  </si>
  <si>
    <t>053321</t>
  </si>
  <si>
    <t>055121</t>
  </si>
  <si>
    <t>09161</t>
  </si>
  <si>
    <t>055061</t>
  </si>
  <si>
    <t>053121</t>
  </si>
  <si>
    <t>094031</t>
  </si>
  <si>
    <t>0981311</t>
  </si>
  <si>
    <t>053331</t>
  </si>
  <si>
    <t>053421</t>
  </si>
  <si>
    <t>053521</t>
  </si>
  <si>
    <t>053551</t>
  </si>
  <si>
    <t>05641</t>
  </si>
  <si>
    <t>093511</t>
  </si>
  <si>
    <t>093551</t>
  </si>
  <si>
    <t>09361</t>
  </si>
  <si>
    <t>0550211</t>
  </si>
  <si>
    <t>059141</t>
  </si>
  <si>
    <t>091141</t>
  </si>
  <si>
    <t>055131</t>
  </si>
  <si>
    <t>09741</t>
  </si>
  <si>
    <t>0511101</t>
  </si>
  <si>
    <t>0511131</t>
  </si>
  <si>
    <t>05481</t>
  </si>
  <si>
    <t>Helyi adó bevételek</t>
  </si>
  <si>
    <t>Egyéb községi ünnepk</t>
  </si>
  <si>
    <t xml:space="preserve">Alapilletmény </t>
  </si>
  <si>
    <t>Térítési díj átvállalás iskola</t>
  </si>
  <si>
    <t>Közbeszerzés lefolytatása</t>
  </si>
  <si>
    <t>09251</t>
  </si>
  <si>
    <t>072111 Egészségügyi alapellátás infrastruktúrális fejlesztése TOP-4.1.1 pályázat</t>
  </si>
  <si>
    <t xml:space="preserve">Háziorvosi rendelő fejlesztés </t>
  </si>
  <si>
    <t>Internet</t>
  </si>
  <si>
    <t>Áramdíj</t>
  </si>
  <si>
    <t xml:space="preserve">Egyéb készlet </t>
  </si>
  <si>
    <t>Berényi települések tagdíj</t>
  </si>
  <si>
    <t>Balatoni vízi polgárőr Egyesület támogatás</t>
  </si>
  <si>
    <t>Intézményen kívüli gyermekétkezt.</t>
  </si>
  <si>
    <t>Megbízási díj újság készítés</t>
  </si>
  <si>
    <t>Megbízási díj újság kihordás</t>
  </si>
  <si>
    <t>Előző évi elszámolás visszafizetés kamat</t>
  </si>
  <si>
    <t>104037 Intézményen kívüli gyermekétkeztetés</t>
  </si>
  <si>
    <t>Méhnyakrák szűrés költségtérítés</t>
  </si>
  <si>
    <t>Könyv,napilap beszerzés</t>
  </si>
  <si>
    <t>Helyi újság nyomtatás</t>
  </si>
  <si>
    <t>50000Ft/hó</t>
  </si>
  <si>
    <t>31500Ft/hó</t>
  </si>
  <si>
    <t>Gyepmesteri szolgáltatás</t>
  </si>
  <si>
    <t>Szakmai anyagok</t>
  </si>
  <si>
    <t>Szakkörök,játszóházak, klubok működéséhez, díszítő anyagok</t>
  </si>
  <si>
    <t>Terítők,poharak,tányérak</t>
  </si>
  <si>
    <t>Közrend ellenőr személyi juttatás</t>
  </si>
  <si>
    <t>066020 Átvett pénz állami támogatás</t>
  </si>
  <si>
    <t>Átvett pénz állami támogatás</t>
  </si>
  <si>
    <t>0551235</t>
  </si>
  <si>
    <t>091636</t>
  </si>
  <si>
    <t>0550636</t>
  </si>
  <si>
    <t>0550637</t>
  </si>
  <si>
    <t>094111</t>
  </si>
  <si>
    <t>05512322</t>
  </si>
  <si>
    <t>091635</t>
  </si>
  <si>
    <t>093431</t>
  </si>
  <si>
    <t>093433</t>
  </si>
  <si>
    <t>093434</t>
  </si>
  <si>
    <t>0935137</t>
  </si>
  <si>
    <t>0935538</t>
  </si>
  <si>
    <t>09363</t>
  </si>
  <si>
    <t>0936312</t>
  </si>
  <si>
    <t>0550213</t>
  </si>
  <si>
    <t>0550233</t>
  </si>
  <si>
    <t>0550231</t>
  </si>
  <si>
    <t>059143</t>
  </si>
  <si>
    <t>097433</t>
  </si>
  <si>
    <t>091634</t>
  </si>
  <si>
    <t>018030 Idősek nappali ellátása</t>
  </si>
  <si>
    <t>05483</t>
  </si>
  <si>
    <t>0548317</t>
  </si>
  <si>
    <t>0548316</t>
  </si>
  <si>
    <t>0548315</t>
  </si>
  <si>
    <t>05111011</t>
  </si>
  <si>
    <t>066020 EFOP-3.9.2 Humán kapacitások fejlesztése térségi szemléletben</t>
  </si>
  <si>
    <t>Pályázati műk.pénz átvétel</t>
  </si>
  <si>
    <t>EFOP-3.9.2 Humán kapacitások fejlesztése térségi szemléletben</t>
  </si>
  <si>
    <t>Munkábajárás</t>
  </si>
  <si>
    <t>Belső ellenőrzés</t>
  </si>
  <si>
    <t>Szociális tüzelőanyag beszerzés Áfa</t>
  </si>
  <si>
    <t>018030 Óvodai nevelés, ellátás működtetési feladatai</t>
  </si>
  <si>
    <t>Balatonszentgyörgy óvoda előző évi elszámolás</t>
  </si>
  <si>
    <t>Víz és csatorna támogatás átadás DRV-nek</t>
  </si>
  <si>
    <t>051101</t>
  </si>
  <si>
    <t>098143</t>
  </si>
  <si>
    <t>2019.évi állami támogatás megelőlegezés</t>
  </si>
  <si>
    <t>Karbantartási, egyéb anyag</t>
  </si>
  <si>
    <t>Eseti nevelési segély/iskoláztatási támogatás/</t>
  </si>
  <si>
    <t>20000Ft/hó</t>
  </si>
  <si>
    <t>10800Ft/hó</t>
  </si>
  <si>
    <t>B.keresztúr Alapszolg.Közp.előző évi elsz.</t>
  </si>
  <si>
    <t>10800Ft/fő/hó</t>
  </si>
  <si>
    <t>07.01-09.30-ig 100000Ft/hó</t>
  </si>
  <si>
    <t>Hész, településarculati kézikönyv</t>
  </si>
  <si>
    <t>Tánccsoport ruhák versenyre</t>
  </si>
  <si>
    <t>Gázdíj</t>
  </si>
  <si>
    <t>Szoc.hozzájár.adó</t>
  </si>
  <si>
    <t>KIADÁS</t>
  </si>
  <si>
    <t>BEVÉTEL</t>
  </si>
  <si>
    <t>631-re</t>
  </si>
  <si>
    <t>Összesen</t>
  </si>
  <si>
    <t>074031</t>
  </si>
  <si>
    <t>074032</t>
  </si>
  <si>
    <t>Utánfutó biztosítás</t>
  </si>
  <si>
    <t>Adatkezelési szoftwer</t>
  </si>
  <si>
    <t>05342</t>
  </si>
  <si>
    <t>B.szentgyörgy Iskolaszék Alapítvány támogatás</t>
  </si>
  <si>
    <t>05621</t>
  </si>
  <si>
    <t>Kerékpárút beruházás</t>
  </si>
  <si>
    <t>B.berény-B.szentgyörgy-Vörs kerékpárút</t>
  </si>
  <si>
    <t>045160 B.berény-B.szentgyörgy-Vörs kerékpárút kialakítás TOP-3.1.1 pályázat</t>
  </si>
  <si>
    <t>Szociális tüzelőanyag támogatás</t>
  </si>
  <si>
    <t>Szociális tüzelőanyag beszerzés</t>
  </si>
  <si>
    <t>Adatvédelmi szolgáltatás</t>
  </si>
  <si>
    <t>Augusztus 20 élelmiszer</t>
  </si>
  <si>
    <t>Hivatali épület felújítás nem pályázati tételek</t>
  </si>
  <si>
    <t>053413</t>
  </si>
  <si>
    <t>Kiküldetés</t>
  </si>
  <si>
    <t>Üzemanyag beszerzés Mazda  (üzembentartó)</t>
  </si>
  <si>
    <t>Mazda biztosítás</t>
  </si>
  <si>
    <t>Hangosítás éves kisrendezvények, ünnepek</t>
  </si>
  <si>
    <t>világítás korszerűsítés tanácskozó terem</t>
  </si>
  <si>
    <t>Mazda egyéb költség</t>
  </si>
  <si>
    <t xml:space="preserve">  - Közös Hivatal támogatás</t>
  </si>
  <si>
    <t xml:space="preserve">  - Marcali kistérségi hozzájárulás</t>
  </si>
  <si>
    <t xml:space="preserve">  - Balatonszentgyörgy óvoda működési támogatás</t>
  </si>
  <si>
    <t xml:space="preserve">  - Jelzőrendzser pénz átadás Marcali</t>
  </si>
  <si>
    <t>Működési célú pénz átadás ÁHT-n kívülre összesen</t>
  </si>
  <si>
    <t xml:space="preserve">  - Polgármesteri keret támogatásra</t>
  </si>
  <si>
    <t xml:space="preserve">  - Településüzemeltetési KFT-nek átadott pénz működésre</t>
  </si>
  <si>
    <t xml:space="preserve">  - Civil szervezetek támogatása, egyesületi tagdíjak</t>
  </si>
  <si>
    <t xml:space="preserve">  - Sport egyesület támogatás</t>
  </si>
  <si>
    <t>Támogatásértékű működési kiadás összesen</t>
  </si>
  <si>
    <t>Támogatásértékű működési bevétel összesen</t>
  </si>
  <si>
    <t xml:space="preserve">  - Előző évi elszámolás Közös Hivatal</t>
  </si>
  <si>
    <t xml:space="preserve">  - Humán kapacitás fejlesztése pályázati bevétel</t>
  </si>
  <si>
    <t xml:space="preserve">  - MEP-től átvett pénz védőnői szolgálat működésre</t>
  </si>
  <si>
    <t xml:space="preserve">  - Munkaügyi hivataltól átvett pénz közmunkára</t>
  </si>
  <si>
    <t>Támogatásértékű felhalmozási bevétel összesen</t>
  </si>
  <si>
    <t xml:space="preserve">Pályázati támogatás </t>
  </si>
  <si>
    <t xml:space="preserve">  - B.berény-B.szentgyörgy-Vörs kerékpárút pályázati támogatás</t>
  </si>
  <si>
    <t>Cofog</t>
  </si>
  <si>
    <t>Szakfeladat</t>
  </si>
  <si>
    <t>082044 Könyvtári szolgáltatások  50%</t>
  </si>
  <si>
    <t>082044</t>
  </si>
  <si>
    <t>082091</t>
  </si>
  <si>
    <t>Felosztási arány</t>
  </si>
  <si>
    <t>018030 Önkormányzatok igazgatási tevékenysége</t>
  </si>
  <si>
    <t>0911311</t>
  </si>
  <si>
    <t>0911321</t>
  </si>
  <si>
    <t>Közmunkás alapbér</t>
  </si>
  <si>
    <t>0660020 GINOP pályázat 2020.03.16-2021.03.15.</t>
  </si>
  <si>
    <t>Kamerarendszer karbantartás</t>
  </si>
  <si>
    <t>Kis értékű tárgyi eszköz (chip leolvasó, telefon, székek, villanyóra szekrény)</t>
  </si>
  <si>
    <t>Riasztó karbantartás, felügyelet</t>
  </si>
  <si>
    <t>062020 Magyar Falu program utak felújítása Béke, Kodály utca</t>
  </si>
  <si>
    <t>Idegenforgalmi adóhoz kapcsolódó kiegészítő támogatás</t>
  </si>
  <si>
    <t>Alapbér</t>
  </si>
  <si>
    <t>Informatikai szolgáltatás</t>
  </si>
  <si>
    <t>Beruházás áfa</t>
  </si>
  <si>
    <t>55 év felettiek karácsonyi támogatása</t>
  </si>
  <si>
    <t>Támogatásértékű működési bevétel 0916</t>
  </si>
  <si>
    <t>Működési célú pénz átvétel ÁHT-n kívülről 0965</t>
  </si>
  <si>
    <t>Támogatásértékű felhalmozási bevétel 0925</t>
  </si>
  <si>
    <t>053373</t>
  </si>
  <si>
    <t>Szünidei gyermekétkeztetés vásárolt élelmezés</t>
  </si>
  <si>
    <t>066020 Balatonberényi Naturista strand fejlesztése III.ütem Kisfaludy2030 pályázat</t>
  </si>
  <si>
    <t>Vitorlás utca út, járda tervezése</t>
  </si>
  <si>
    <t>Kossuth téri buszforduló tervezése</t>
  </si>
  <si>
    <t>Dologi kiadások (Tájékoztatás, projektmenedzsment, dokumentáció)</t>
  </si>
  <si>
    <t>Dologi kiadások (Tájékoztatás, nyilvánosság)</t>
  </si>
  <si>
    <t>Horvátországi földrengés károsultjainak megsegítése</t>
  </si>
  <si>
    <t>041233 Hosszabb időtartamú közfoglalkoztatás 2020.03.16-2021.02.28.</t>
  </si>
  <si>
    <t>041233 Hosszabb időtartamú közfoglalkoztatás 2020.03.16-2021.06.28.</t>
  </si>
  <si>
    <t>Alapbér 1 fő pályázat GINOP</t>
  </si>
  <si>
    <t>Betegszabadság (GINOP)</t>
  </si>
  <si>
    <t>12hóx10000Ft</t>
  </si>
  <si>
    <t>71582Ft/hó</t>
  </si>
  <si>
    <t>21474Ft/hó</t>
  </si>
  <si>
    <t>Cafeteria</t>
  </si>
  <si>
    <t>Munkáltatót terhelő szja</t>
  </si>
  <si>
    <t>Ügyleti kamat befizetése</t>
  </si>
  <si>
    <t>lang teszt 50e,szakmai kisértékű 50e</t>
  </si>
  <si>
    <t>Egyéb tárgyi eszközök</t>
  </si>
  <si>
    <t>40000/alkalom</t>
  </si>
  <si>
    <t>számítógép, monitor, nyomtató</t>
  </si>
  <si>
    <t>Játszóterek időszakos felülvizsgálata</t>
  </si>
  <si>
    <t>Naturista strand 1 eszköz, Strand 12 eszköz, Hivatal parkoló 9 eszköz, Óvoda 7 eszköz</t>
  </si>
  <si>
    <t>gyógyszertár x-doki program rendszerfelügyelet</t>
  </si>
  <si>
    <t>Internet szolgáltatás strandok, viharjelző, telefondíj, domain név fenntartás</t>
  </si>
  <si>
    <t>Magyar Falu program Béke, Kodály utca felújítás</t>
  </si>
  <si>
    <t>Naturista strand fejlesztés Kisfaludy pályázat  III. ütem</t>
  </si>
  <si>
    <t>MFP Faluházak felújítása</t>
  </si>
  <si>
    <t>GINOP pályázat</t>
  </si>
  <si>
    <t>051233</t>
  </si>
  <si>
    <t>Személyi juttatás</t>
  </si>
  <si>
    <t>05231</t>
  </si>
  <si>
    <t>Munkaadókat terhelő járulékok</t>
  </si>
  <si>
    <t>05237</t>
  </si>
  <si>
    <t>Étkezési ellátás után fizetendő munkáltatói teher</t>
  </si>
  <si>
    <t xml:space="preserve">Áfa </t>
  </si>
  <si>
    <t>NVI felé fizetendő központi költségek</t>
  </si>
  <si>
    <t>016010 Időközi polgármester és helyi önkormányzat képviselői választás</t>
  </si>
  <si>
    <t>Időközi választással kapcsolatos költségek</t>
  </si>
  <si>
    <t>45000/név</t>
  </si>
  <si>
    <t>0916333</t>
  </si>
  <si>
    <t>tervezve átvett pénzként, mert eredeti előirányzatban nem lehet állami támogatás</t>
  </si>
  <si>
    <t>Tartalék</t>
  </si>
  <si>
    <t>Kötelezettséggel terhelt maradvány</t>
  </si>
  <si>
    <t>Kötelezettséggel terhelt maradvány összesen</t>
  </si>
  <si>
    <t>Jubileumi jutalom</t>
  </si>
  <si>
    <t>új szerződés 2019.01.01-2028.12.31-ig felújítás beszámítással tervezni felújításként</t>
  </si>
  <si>
    <t>Tervezési költségek</t>
  </si>
  <si>
    <t>elemi kár, katasztrófa esetén</t>
  </si>
  <si>
    <t>25 éves jubileumi jutalom</t>
  </si>
  <si>
    <t>Vizisport Egyesület támogatás</t>
  </si>
  <si>
    <t xml:space="preserve">2021. évi eredeti költségvetés </t>
  </si>
  <si>
    <t>2021.évi költségvetés módosítás</t>
  </si>
  <si>
    <t xml:space="preserve">2021.évi módosított költségvetés </t>
  </si>
  <si>
    <t>2021.évi tényleges teljesítés</t>
  </si>
  <si>
    <t>Ft</t>
  </si>
  <si>
    <t>Könyvelni Ft-ban</t>
  </si>
  <si>
    <t>Művelődési Ház, Könyvtár</t>
  </si>
  <si>
    <t>0511061</t>
  </si>
  <si>
    <t>Toner, tintapatron</t>
  </si>
  <si>
    <t>Egyéb bevétel</t>
  </si>
  <si>
    <t>Áfa visszatérülés</t>
  </si>
  <si>
    <t>09653</t>
  </si>
  <si>
    <t>09533</t>
  </si>
  <si>
    <t>Jármű értékesítés</t>
  </si>
  <si>
    <t>058934</t>
  </si>
  <si>
    <t>Elszámolás utáni visszafizetés</t>
  </si>
  <si>
    <t>05643</t>
  </si>
  <si>
    <t>05673</t>
  </si>
  <si>
    <t>Turisztikai Egyesület támogatás (Hamvas Béla kilátó)</t>
  </si>
  <si>
    <t>Veszprém-Balaton Régió Kult.Közal. Tám.</t>
  </si>
  <si>
    <t>041233 Hosszabb időtartamú közfoglalkoztatás 2021.03.16-2022.02.28.</t>
  </si>
  <si>
    <t>096015 Gyermekétkeztetés veszélyhelyzet alatt</t>
  </si>
  <si>
    <t>053323</t>
  </si>
  <si>
    <t>094053</t>
  </si>
  <si>
    <t>Térítési díj veszélyhelyzet idejére</t>
  </si>
  <si>
    <t>094063</t>
  </si>
  <si>
    <t>Működési célú pénz átadás ÁHT-n kívülre (05512)</t>
  </si>
  <si>
    <t>Támogatásértékű működési kiadás (05506)</t>
  </si>
  <si>
    <t>Gyermekétkeztetés veszélyhelyzetben</t>
  </si>
  <si>
    <t>Fogászati ügyelet ellátás támogatása</t>
  </si>
  <si>
    <t>Intézményi gyermekétkeztetés üzemeltetési támogatás</t>
  </si>
  <si>
    <t>Intézményi gyermekétkeztetés bér támogatás</t>
  </si>
  <si>
    <t>Iparűzési adóhoz kapcsolódó kiegészítő támogatás</t>
  </si>
  <si>
    <t>091161</t>
  </si>
  <si>
    <t>Előző évi elszámolás (2020.4. név idegenforgalmi adó)</t>
  </si>
  <si>
    <t>053523</t>
  </si>
  <si>
    <t>09523</t>
  </si>
  <si>
    <t>Ingatlan értékesítés 653/1 hrsz</t>
  </si>
  <si>
    <t>Igazgatási szolgáltatási díj</t>
  </si>
  <si>
    <t>Igazgatási szolg. Díj</t>
  </si>
  <si>
    <t>Szociális hozzájárulási adó (diákmunka)</t>
  </si>
  <si>
    <t>05111331</t>
  </si>
  <si>
    <t>Szabadság megváltás</t>
  </si>
  <si>
    <t>0511021</t>
  </si>
  <si>
    <t>Jutalom (Veszélyhelyzet miatt)</t>
  </si>
  <si>
    <t>Alapbér (Diákmunka)</t>
  </si>
  <si>
    <t>062020 Magyar Falu program Erkel Ferenc utca felújítás</t>
  </si>
  <si>
    <t>0925331</t>
  </si>
  <si>
    <t>Elszámolás utáni visszaérkezett összeg</t>
  </si>
  <si>
    <t>062020 Magyar Falu program Önkormányzati tulajdonban lévő ingatlanok fejlesztése (Műv.Ház) MFP-ÖTIK/2021</t>
  </si>
  <si>
    <t>Pályázati támogatás</t>
  </si>
  <si>
    <t>062020 Magyar Falu program Faluházak felújítása MFP-FHF/2020</t>
  </si>
  <si>
    <t>Bútor beszerzés</t>
  </si>
  <si>
    <t>053123</t>
  </si>
  <si>
    <t>Anyag</t>
  </si>
  <si>
    <t xml:space="preserve">Dologi kiadások </t>
  </si>
  <si>
    <t>018010 Helyi önkormányzatok felhalmozási célú kiegészítő támogatása BMÖFT/6-8/2021 - Kossuth Lajos utca járda felújítás</t>
  </si>
  <si>
    <t>09213</t>
  </si>
  <si>
    <t>042120 Örökségünk és értékeink Balatonberényben HUNG-2021/7128</t>
  </si>
  <si>
    <t>Kadarkút település viharkár támogatás</t>
  </si>
  <si>
    <t>Diákmunka bér támogatás Munkaügyi Hivataltól</t>
  </si>
  <si>
    <t>094113</t>
  </si>
  <si>
    <t xml:space="preserve">Alapilletmény, alapbér </t>
  </si>
  <si>
    <t>Szociális hozzájárulási adó (GINOP)</t>
  </si>
  <si>
    <t>Petőfi utca pályázati költségei</t>
  </si>
  <si>
    <t>MFP Erkel utca felújítás</t>
  </si>
  <si>
    <t>MFP Műv. Ház felújítás</t>
  </si>
  <si>
    <t>Felhalmozási célú önkormányzati támogatás</t>
  </si>
  <si>
    <t xml:space="preserve">Kis ért.informatikai eszköz </t>
  </si>
  <si>
    <t>05841</t>
  </si>
  <si>
    <t>Pályázati elszámolás</t>
  </si>
  <si>
    <t>062020 MFP-OJKJF/2021 Óvodai játszóudvar és közterületi játszótér fejlesztése - 2021</t>
  </si>
  <si>
    <t>066020 "Veszprém-Balaton 2023 EKF program" Múltház felújítás</t>
  </si>
  <si>
    <t>097534</t>
  </si>
  <si>
    <t>055373</t>
  </si>
  <si>
    <t>Nemzeti ünnepek fellépés</t>
  </si>
  <si>
    <t>MFP-OJKJF/2021 Óvodai játszóudvar és játszótér fejl.</t>
  </si>
  <si>
    <t>"Veszprém-Balaton 2023 EKF program" Múltház felújítás</t>
  </si>
  <si>
    <t>0511133</t>
  </si>
  <si>
    <t>Szociális tüzifa feldolgozás, szállítás</t>
  </si>
  <si>
    <t>0525</t>
  </si>
  <si>
    <t>Táppénz hozzájárulás</t>
  </si>
  <si>
    <t>082092 Közművelődési hagyományos közösségi kulturális értékek gondozása (Balatonberény Falunap, szezonnyitó)</t>
  </si>
  <si>
    <t>Közművelődési hagyományos közösségi kulturális értékek gondozása</t>
  </si>
  <si>
    <t>Bérleti díj</t>
  </si>
  <si>
    <t>Karbantartás</t>
  </si>
  <si>
    <t>094071</t>
  </si>
  <si>
    <t>053213</t>
  </si>
  <si>
    <t>053363</t>
  </si>
  <si>
    <t>053343</t>
  </si>
  <si>
    <t>053361</t>
  </si>
  <si>
    <t>Pályázati dokumentáció</t>
  </si>
  <si>
    <t>Projektmenedzsment</t>
  </si>
  <si>
    <t>Nyilvánosság biztosítása</t>
  </si>
  <si>
    <t>05713</t>
  </si>
  <si>
    <t>Nyílászáró csere</t>
  </si>
  <si>
    <t>Tető felújítás</t>
  </si>
  <si>
    <t>Műszaki ellenőr</t>
  </si>
  <si>
    <t>05743</t>
  </si>
  <si>
    <t>Felújítás áfa</t>
  </si>
  <si>
    <t>Eszközbeszerzés, telepítés költsége</t>
  </si>
  <si>
    <t>062020 MFP-KEB/2021 Közösségszervezéshez kapcsolódó bértámogatás</t>
  </si>
  <si>
    <t>Járulék</t>
  </si>
  <si>
    <t>Ixnet program</t>
  </si>
  <si>
    <t>0511031</t>
  </si>
  <si>
    <t>Jutalom</t>
  </si>
  <si>
    <t>Csicsergő félsziget, tanösvény létesítése</t>
  </si>
  <si>
    <t>Geotechnikai vizsgálat</t>
  </si>
  <si>
    <t>Szakmérnöki nyilatkozat</t>
  </si>
  <si>
    <t>05623</t>
  </si>
  <si>
    <t>Tervdokumentáció</t>
  </si>
  <si>
    <t>Madárles kiviteli terv</t>
  </si>
  <si>
    <t>Óvoda elöző évi elszámolás</t>
  </si>
  <si>
    <t>2022.évi állami támogatás megelőlegezés</t>
  </si>
  <si>
    <t>Felújítási kiadás</t>
  </si>
  <si>
    <t>045160 Helyi önkormányzatok felhalmozási célú kiegészítő támogatása BMÖFT/6-8/2021 - Kossuth Lajos utca járda felújítás</t>
  </si>
  <si>
    <t>Felújítási kiadás önerő</t>
  </si>
  <si>
    <t>051221</t>
  </si>
  <si>
    <t>Felújítás önerő</t>
  </si>
  <si>
    <t>Felújítás áfa önerő</t>
  </si>
  <si>
    <t>Örökségünk és értékeink Hungarikum pályázat</t>
  </si>
  <si>
    <t>MFP-KEB/2021 Közösségszervezéshez kapcsolódó bértámogatás</t>
  </si>
  <si>
    <t>2022. évi költségvetés</t>
  </si>
  <si>
    <t>1242főx10Ft=12420Ft</t>
  </si>
  <si>
    <t>1242főx270Ft=335340Ft</t>
  </si>
  <si>
    <t>Ügyszám alapján 1439493</t>
  </si>
  <si>
    <t>Kiegészítő támogatás 1 361 450</t>
  </si>
  <si>
    <t>Kiszámlázott szolg. Áfa</t>
  </si>
  <si>
    <t>Maradvány ig.vétel (felhalmozási)</t>
  </si>
  <si>
    <t>9hó</t>
  </si>
  <si>
    <t>Elektromos kerékpár</t>
  </si>
  <si>
    <t>mobil adatmentő</t>
  </si>
  <si>
    <t>Műv.Ház felújítás saját erő</t>
  </si>
  <si>
    <t>2022.01.12-től</t>
  </si>
  <si>
    <t>2022.évi állami támogatás megelőlegezés vissza</t>
  </si>
  <si>
    <t>Strandi vasúti átjáró tervezése</t>
  </si>
  <si>
    <t>Rózsa utcai gyalogátkelőhely</t>
  </si>
  <si>
    <t>05337</t>
  </si>
  <si>
    <t>05336</t>
  </si>
  <si>
    <t>Fordítás</t>
  </si>
  <si>
    <t>parkolási terv</t>
  </si>
  <si>
    <t xml:space="preserve"> +zöldhulladék</t>
  </si>
  <si>
    <t>Rendezvény sátor</t>
  </si>
  <si>
    <t>5fő képviselő 38000Ft/fő/hó 06.30-ig,60800Ft/fő/hó 07.01-től</t>
  </si>
  <si>
    <t>alpolgármester 104700Ft/hó 2021.12.hó, 167520Ft/hó 2021.01.01-től</t>
  </si>
  <si>
    <t>Ügyfélszolgálati ügyintéző alapilletmény</t>
  </si>
  <si>
    <t>Ügyfélszolgálati ügyintéző nyelvpótlék</t>
  </si>
  <si>
    <t>3fő külső bizottsági tag 17000Ft/fő/hó 06.30-ig, 27200Ft/fő/hó 07.01-től</t>
  </si>
  <si>
    <t>2019.01.01-től új szerződés növelni inflációval (infláció mértéke 5,1%)</t>
  </si>
  <si>
    <t xml:space="preserve">1242főx99Ftx12hó=1475496 </t>
  </si>
  <si>
    <t>1242főx10Ftx12hó</t>
  </si>
  <si>
    <t>Múlt Ház bontás,felújítás</t>
  </si>
  <si>
    <t>Múlt Ház tervezés, szakmai dokumentáció</t>
  </si>
  <si>
    <t>Felújítás összesen</t>
  </si>
  <si>
    <t>Kerti bútor beszerzés</t>
  </si>
  <si>
    <t>Beruházás összesen</t>
  </si>
  <si>
    <t>Múzeumőr alapilletmény</t>
  </si>
  <si>
    <t>Személyi juttatás összesen</t>
  </si>
  <si>
    <t>Munkáltatót terhelő járulék összesen</t>
  </si>
  <si>
    <t xml:space="preserve">Hatósági díjak, könyvvizsgáló, </t>
  </si>
  <si>
    <t>Múlt Ház műszaki ellenőrzés</t>
  </si>
  <si>
    <t>Közbeszerzés, nyilvánosság, projekt menedzser</t>
  </si>
  <si>
    <t>05351</t>
  </si>
  <si>
    <t>Dologi kiadás összesen</t>
  </si>
  <si>
    <t>Kiadás mindösszesen:</t>
  </si>
  <si>
    <t>Lakott külterülettel kapcs.fel.</t>
  </si>
  <si>
    <t>Zöldterület gazdálkodással kapcsolatos feladat</t>
  </si>
  <si>
    <t>Közvilágítás fenntartás támogatás</t>
  </si>
  <si>
    <t>Köztemető fenntartás támogatás</t>
  </si>
  <si>
    <t>Közutak fenntartásának támogatása</t>
  </si>
  <si>
    <t>Egyéb önkormányzati feladat</t>
  </si>
  <si>
    <t>Kistelepülések szociális feladatainak támogatása</t>
  </si>
  <si>
    <t>Rászoruló gyermekek szünidei étkeztetése</t>
  </si>
  <si>
    <t>Nyilvános könyvtári ellátás és közművelődés támogatása</t>
  </si>
  <si>
    <t>Iparűzési adóhoz kapcsolódó kiegészítés</t>
  </si>
  <si>
    <t>Polgármesteri illetmény kiegészítő támogatása 3 915 653</t>
  </si>
  <si>
    <t>színpadfedés és fénytechnika bérlés  3 alkalomra</t>
  </si>
  <si>
    <t>Hangtechnika bérlése 3 alkalomra</t>
  </si>
  <si>
    <t>Egyéb rendezvény</t>
  </si>
  <si>
    <t>B.berény-Vörs kerékpárút</t>
  </si>
  <si>
    <t>EFOP Humán kapacitás</t>
  </si>
  <si>
    <t>Műv.Ház felújítás MFP</t>
  </si>
  <si>
    <t>Óvoda játszóudvar fejlesztés</t>
  </si>
  <si>
    <t>Közösségszervezés bértámogatás</t>
  </si>
  <si>
    <t>Örökségünk és értékeink B.berény</t>
  </si>
  <si>
    <t>Múlt Ház felújítás Veszprém-Balaton Kft</t>
  </si>
  <si>
    <t>Kossuth utca járda felújítás</t>
  </si>
  <si>
    <t>2022.évi költségvetés részletezés</t>
  </si>
  <si>
    <t xml:space="preserve">  - Orvosi ügyelet támogatás</t>
  </si>
  <si>
    <t xml:space="preserve">  - Fogászati ügyelet támogatás</t>
  </si>
  <si>
    <t xml:space="preserve">  - Polgármester illetmény emelés támogatás</t>
  </si>
  <si>
    <t xml:space="preserve">  - 2022.évi bérfejlesztés támogatás</t>
  </si>
  <si>
    <t>Felhalmozási célú pénz átvétel ÁHT-n kívülről összesen</t>
  </si>
  <si>
    <t xml:space="preserve">  - Múl Ház felújítás Veszprém-Balaton 2023 EKF program támogatás</t>
  </si>
  <si>
    <t>Adatok: 1000 Ft-ban</t>
  </si>
  <si>
    <t>2022.évi költségvetés</t>
  </si>
  <si>
    <t xml:space="preserve">Azonosító: </t>
  </si>
  <si>
    <t xml:space="preserve">Iratkezelési azonosító: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</si>
</sst>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Ft&quot;;[Red]\-#,##0\ &quot;Ft&quot;"/>
  </numFmts>
  <fonts count="23" x14ac:knownFonts="1">
    <font>
      <sz val="10"/>
      <name val="Arial CE"/>
      <charset val="238"/>
    </font>
    <font>
      <b/>
      <u/>
      <sz val="8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u/>
      <sz val="8"/>
      <name val="Arial CE"/>
      <charset val="238"/>
    </font>
    <font>
      <b/>
      <sz val="8"/>
      <name val="Arial CE"/>
      <family val="2"/>
      <charset val="238"/>
    </font>
    <font>
      <b/>
      <sz val="8"/>
      <name val="Arial"/>
      <family val="2"/>
    </font>
    <font>
      <b/>
      <sz val="8"/>
      <name val="Arial CE"/>
      <charset val="238"/>
    </font>
    <font>
      <sz val="8"/>
      <name val="Arial"/>
      <family val="2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i/>
      <sz val="8"/>
      <name val="Arial CE"/>
      <charset val="238"/>
    </font>
    <font>
      <b/>
      <sz val="8"/>
      <name val="Arial"/>
      <family val="2"/>
      <charset val="238"/>
    </font>
    <font>
      <b/>
      <sz val="7"/>
      <name val="Arial"/>
      <family val="2"/>
    </font>
    <font>
      <sz val="7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name val="Arial"/>
      <family val="2"/>
    </font>
    <font>
      <sz val="8"/>
      <color indexed="10"/>
      <name val="Arial CE"/>
      <charset val="238"/>
    </font>
    <font>
      <sz val="8"/>
      <name val="Arial"/>
      <family val="2"/>
      <charset val="238"/>
    </font>
    <font>
      <sz val="8"/>
      <color theme="1"/>
      <name val="Arial ce"/>
    </font>
    <font>
      <b/>
      <sz val="7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0" borderId="0" xfId="0" applyFont="1" applyFill="1" applyBorder="1"/>
    <xf numFmtId="0" fontId="3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3" fontId="1" fillId="0" borderId="0" xfId="0" applyNumberFormat="1" applyFont="1" applyFill="1" applyBorder="1"/>
    <xf numFmtId="3" fontId="5" fillId="0" borderId="0" xfId="0" applyNumberFormat="1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0" xfId="0" applyFont="1" applyFill="1" applyBorder="1"/>
    <xf numFmtId="0" fontId="2" fillId="0" borderId="1" xfId="0" applyFont="1" applyFill="1" applyBorder="1" applyAlignment="1">
      <alignment wrapText="1"/>
    </xf>
    <xf numFmtId="3" fontId="2" fillId="0" borderId="0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0" fontId="3" fillId="0" borderId="1" xfId="0" applyFont="1" applyFill="1" applyBorder="1"/>
    <xf numFmtId="3" fontId="3" fillId="0" borderId="1" xfId="0" applyNumberFormat="1" applyFont="1" applyFill="1" applyBorder="1"/>
    <xf numFmtId="3" fontId="3" fillId="0" borderId="0" xfId="0" applyNumberFormat="1" applyFont="1" applyFill="1" applyBorder="1"/>
    <xf numFmtId="0" fontId="7" fillId="0" borderId="0" xfId="0" applyFont="1" applyFill="1" applyBorder="1"/>
    <xf numFmtId="3" fontId="7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8" fillId="0" borderId="0" xfId="0" applyFont="1" applyFill="1" applyBorder="1"/>
    <xf numFmtId="1" fontId="8" fillId="0" borderId="0" xfId="0" applyNumberFormat="1" applyFont="1" applyFill="1" applyBorder="1"/>
    <xf numFmtId="0" fontId="10" fillId="0" borderId="0" xfId="0" applyFont="1" applyFill="1" applyBorder="1"/>
    <xf numFmtId="0" fontId="9" fillId="0" borderId="1" xfId="0" applyFont="1" applyFill="1" applyBorder="1"/>
    <xf numFmtId="3" fontId="9" fillId="0" borderId="1" xfId="0" applyNumberFormat="1" applyFont="1" applyFill="1" applyBorder="1"/>
    <xf numFmtId="2" fontId="2" fillId="0" borderId="0" xfId="0" applyNumberFormat="1" applyFont="1" applyFill="1" applyBorder="1"/>
    <xf numFmtId="0" fontId="15" fillId="0" borderId="0" xfId="0" applyFont="1" applyFill="1" applyBorder="1"/>
    <xf numFmtId="3" fontId="15" fillId="0" borderId="1" xfId="0" applyNumberFormat="1" applyFont="1" applyFill="1" applyBorder="1"/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 wrapText="1"/>
    </xf>
    <xf numFmtId="3" fontId="16" fillId="0" borderId="1" xfId="0" applyNumberFormat="1" applyFont="1" applyFill="1" applyBorder="1" applyAlignment="1">
      <alignment horizontal="center" wrapText="1"/>
    </xf>
    <xf numFmtId="4" fontId="2" fillId="0" borderId="0" xfId="0" applyNumberFormat="1" applyFont="1" applyFill="1" applyBorder="1"/>
    <xf numFmtId="3" fontId="2" fillId="0" borderId="1" xfId="0" applyNumberFormat="1" applyFont="1" applyFill="1" applyBorder="1" applyAlignment="1">
      <alignment wrapText="1"/>
    </xf>
    <xf numFmtId="0" fontId="12" fillId="0" borderId="0" xfId="0" applyFont="1" applyFill="1" applyBorder="1"/>
    <xf numFmtId="0" fontId="17" fillId="0" borderId="0" xfId="0" applyFont="1" applyFill="1" applyBorder="1"/>
    <xf numFmtId="3" fontId="15" fillId="0" borderId="0" xfId="0" applyNumberFormat="1" applyFont="1" applyFill="1" applyBorder="1"/>
    <xf numFmtId="0" fontId="15" fillId="0" borderId="1" xfId="0" applyFont="1" applyFill="1" applyBorder="1"/>
    <xf numFmtId="2" fontId="15" fillId="0" borderId="0" xfId="0" applyNumberFormat="1" applyFont="1" applyFill="1" applyBorder="1"/>
    <xf numFmtId="0" fontId="12" fillId="0" borderId="1" xfId="0" applyFont="1" applyFill="1" applyBorder="1"/>
    <xf numFmtId="3" fontId="12" fillId="0" borderId="1" xfId="0" applyNumberFormat="1" applyFont="1" applyFill="1" applyBorder="1"/>
    <xf numFmtId="3" fontId="12" fillId="0" borderId="0" xfId="0" applyNumberFormat="1" applyFont="1" applyFill="1" applyBorder="1"/>
    <xf numFmtId="3" fontId="17" fillId="0" borderId="0" xfId="0" applyNumberFormat="1" applyFont="1" applyFill="1" applyBorder="1"/>
    <xf numFmtId="0" fontId="8" fillId="0" borderId="1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left"/>
    </xf>
    <xf numFmtId="49" fontId="17" fillId="0" borderId="0" xfId="0" applyNumberFormat="1" applyFont="1" applyFill="1" applyBorder="1" applyAlignment="1">
      <alignment horizontal="left"/>
    </xf>
    <xf numFmtId="49" fontId="12" fillId="0" borderId="0" xfId="0" applyNumberFormat="1" applyFont="1" applyFill="1" applyBorder="1" applyAlignment="1">
      <alignment horizontal="left"/>
    </xf>
    <xf numFmtId="49" fontId="15" fillId="0" borderId="1" xfId="0" applyNumberFormat="1" applyFont="1" applyFill="1" applyBorder="1" applyAlignment="1">
      <alignment horizontal="left"/>
    </xf>
    <xf numFmtId="49" fontId="12" fillId="0" borderId="1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/>
    </xf>
    <xf numFmtId="49" fontId="9" fillId="0" borderId="1" xfId="0" applyNumberFormat="1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horizontal="left"/>
    </xf>
    <xf numFmtId="0" fontId="18" fillId="0" borderId="0" xfId="0" applyFont="1" applyFill="1" applyBorder="1" applyAlignment="1">
      <alignment horizontal="left" wrapText="1"/>
    </xf>
    <xf numFmtId="3" fontId="18" fillId="0" borderId="0" xfId="0" applyNumberFormat="1" applyFont="1" applyFill="1" applyBorder="1" applyAlignment="1">
      <alignment horizontal="right"/>
    </xf>
    <xf numFmtId="0" fontId="18" fillId="0" borderId="0" xfId="0" applyFont="1" applyFill="1" applyBorder="1"/>
    <xf numFmtId="1" fontId="2" fillId="0" borderId="0" xfId="0" applyNumberFormat="1" applyFont="1" applyFill="1" applyBorder="1"/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/>
    <xf numFmtId="3" fontId="4" fillId="0" borderId="0" xfId="0" applyNumberFormat="1" applyFont="1" applyFill="1" applyBorder="1"/>
    <xf numFmtId="2" fontId="4" fillId="0" borderId="0" xfId="0" applyNumberFormat="1" applyFont="1" applyFill="1" applyBorder="1"/>
    <xf numFmtId="1" fontId="2" fillId="0" borderId="1" xfId="0" applyNumberFormat="1" applyFont="1" applyFill="1" applyBorder="1"/>
    <xf numFmtId="3" fontId="8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9" fillId="0" borderId="0" xfId="0" applyFont="1" applyFill="1" applyBorder="1"/>
    <xf numFmtId="2" fontId="19" fillId="0" borderId="0" xfId="0" applyNumberFormat="1" applyFont="1" applyFill="1" applyBorder="1"/>
    <xf numFmtId="3" fontId="19" fillId="0" borderId="0" xfId="0" applyNumberFormat="1" applyFont="1" applyFill="1" applyBorder="1"/>
    <xf numFmtId="49" fontId="7" fillId="0" borderId="1" xfId="0" applyNumberFormat="1" applyFont="1" applyFill="1" applyBorder="1" applyAlignment="1">
      <alignment horizontal="left"/>
    </xf>
    <xf numFmtId="0" fontId="7" fillId="0" borderId="1" xfId="0" applyFont="1" applyFill="1" applyBorder="1"/>
    <xf numFmtId="3" fontId="7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3" fontId="2" fillId="0" borderId="0" xfId="0" applyNumberFormat="1" applyFont="1" applyFill="1"/>
    <xf numFmtId="0" fontId="6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7" fillId="0" borderId="0" xfId="0" applyFont="1" applyFill="1"/>
    <xf numFmtId="3" fontId="11" fillId="0" borderId="0" xfId="0" applyNumberFormat="1" applyFont="1" applyFill="1" applyAlignment="1">
      <alignment horizontal="center"/>
    </xf>
    <xf numFmtId="3" fontId="11" fillId="0" borderId="0" xfId="0" applyNumberFormat="1" applyFont="1" applyFill="1" applyAlignment="1">
      <alignment horizontal="left"/>
    </xf>
    <xf numFmtId="3" fontId="11" fillId="0" borderId="0" xfId="0" applyNumberFormat="1" applyFont="1" applyFill="1" applyAlignment="1">
      <alignment horizontal="right"/>
    </xf>
    <xf numFmtId="3" fontId="11" fillId="0" borderId="0" xfId="0" applyNumberFormat="1" applyFont="1" applyFill="1"/>
    <xf numFmtId="0" fontId="8" fillId="0" borderId="1" xfId="0" applyFont="1" applyFill="1" applyBorder="1" applyAlignment="1">
      <alignment horizontal="left"/>
    </xf>
    <xf numFmtId="0" fontId="9" fillId="0" borderId="0" xfId="0" applyFont="1" applyFill="1"/>
    <xf numFmtId="3" fontId="9" fillId="0" borderId="0" xfId="0" applyNumberFormat="1" applyFont="1" applyFill="1"/>
    <xf numFmtId="3" fontId="16" fillId="0" borderId="0" xfId="0" applyNumberFormat="1" applyFont="1" applyFill="1" applyBorder="1" applyAlignment="1">
      <alignment horizontal="center" wrapText="1"/>
    </xf>
    <xf numFmtId="3" fontId="9" fillId="0" borderId="0" xfId="0" applyNumberFormat="1" applyFont="1" applyFill="1" applyBorder="1"/>
    <xf numFmtId="3" fontId="5" fillId="0" borderId="2" xfId="0" applyNumberFormat="1" applyFont="1" applyFill="1" applyBorder="1"/>
    <xf numFmtId="3" fontId="6" fillId="0" borderId="0" xfId="0" applyNumberFormat="1" applyFont="1" applyFill="1" applyAlignment="1"/>
    <xf numFmtId="16" fontId="2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left"/>
    </xf>
    <xf numFmtId="3" fontId="1" fillId="0" borderId="1" xfId="0" applyNumberFormat="1" applyFont="1" applyFill="1" applyBorder="1"/>
    <xf numFmtId="49" fontId="1" fillId="0" borderId="1" xfId="0" applyNumberFormat="1" applyFont="1" applyFill="1" applyBorder="1"/>
    <xf numFmtId="2" fontId="1" fillId="0" borderId="1" xfId="0" applyNumberFormat="1" applyFont="1" applyFill="1" applyBorder="1"/>
    <xf numFmtId="49" fontId="14" fillId="0" borderId="1" xfId="0" applyNumberFormat="1" applyFont="1" applyFill="1" applyBorder="1" applyAlignment="1">
      <alignment horizontal="left" wrapText="1"/>
    </xf>
    <xf numFmtId="3" fontId="20" fillId="0" borderId="4" xfId="0" applyNumberFormat="1" applyFont="1" applyFill="1" applyBorder="1" applyAlignment="1"/>
    <xf numFmtId="3" fontId="20" fillId="0" borderId="0" xfId="0" applyNumberFormat="1" applyFont="1" applyFill="1" applyAlignment="1"/>
    <xf numFmtId="3" fontId="21" fillId="0" borderId="4" xfId="0" applyNumberFormat="1" applyFont="1" applyFill="1" applyBorder="1"/>
    <xf numFmtId="3" fontId="21" fillId="0" borderId="0" xfId="0" applyNumberFormat="1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/>
    </xf>
    <xf numFmtId="3" fontId="8" fillId="0" borderId="0" xfId="0" applyNumberFormat="1" applyFont="1" applyFill="1" applyBorder="1" applyAlignment="1">
      <alignment horizontal="right"/>
    </xf>
    <xf numFmtId="3" fontId="1" fillId="0" borderId="3" xfId="0" applyNumberFormat="1" applyFont="1" applyFill="1" applyBorder="1"/>
    <xf numFmtId="0" fontId="1" fillId="0" borderId="3" xfId="0" applyFont="1" applyFill="1" applyBorder="1"/>
    <xf numFmtId="9" fontId="15" fillId="0" borderId="0" xfId="0" applyNumberFormat="1" applyFont="1" applyFill="1" applyBorder="1"/>
    <xf numFmtId="1" fontId="15" fillId="0" borderId="1" xfId="0" applyNumberFormat="1" applyFont="1" applyFill="1" applyBorder="1"/>
    <xf numFmtId="0" fontId="15" fillId="0" borderId="0" xfId="0" applyFont="1" applyFill="1" applyAlignment="1"/>
    <xf numFmtId="49" fontId="1" fillId="0" borderId="0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3" fontId="5" fillId="0" borderId="3" xfId="0" applyNumberFormat="1" applyFont="1" applyFill="1" applyBorder="1"/>
    <xf numFmtId="0" fontId="9" fillId="0" borderId="0" xfId="0" applyFont="1" applyFill="1" applyBorder="1"/>
    <xf numFmtId="49" fontId="1" fillId="0" borderId="0" xfId="0" applyNumberFormat="1" applyFont="1" applyFill="1" applyAlignment="1">
      <alignment horizontal="left"/>
    </xf>
    <xf numFmtId="0" fontId="1" fillId="0" borderId="0" xfId="0" applyFont="1" applyFill="1"/>
    <xf numFmtId="3" fontId="1" fillId="0" borderId="0" xfId="0" applyNumberFormat="1" applyFont="1" applyFill="1"/>
    <xf numFmtId="49" fontId="5" fillId="0" borderId="0" xfId="0" applyNumberFormat="1" applyFont="1" applyFill="1" applyAlignment="1">
      <alignment horizontal="left"/>
    </xf>
    <xf numFmtId="0" fontId="5" fillId="0" borderId="0" xfId="0" applyFont="1" applyFill="1"/>
    <xf numFmtId="3" fontId="5" fillId="0" borderId="0" xfId="0" applyNumberFormat="1" applyFont="1" applyFill="1"/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Font="1" applyFill="1" applyBorder="1"/>
    <xf numFmtId="0" fontId="14" fillId="0" borderId="1" xfId="0" applyFont="1" applyFill="1" applyBorder="1" applyAlignment="1">
      <alignment wrapText="1"/>
    </xf>
    <xf numFmtId="3" fontId="2" fillId="0" borderId="5" xfId="0" applyNumberFormat="1" applyFont="1" applyFill="1" applyBorder="1"/>
    <xf numFmtId="3" fontId="2" fillId="0" borderId="2" xfId="0" applyNumberFormat="1" applyFont="1" applyFill="1" applyBorder="1"/>
    <xf numFmtId="0" fontId="6" fillId="0" borderId="1" xfId="0" applyFont="1" applyFill="1" applyBorder="1" applyAlignment="1">
      <alignment wrapText="1"/>
    </xf>
    <xf numFmtId="3" fontId="6" fillId="0" borderId="1" xfId="0" applyNumberFormat="1" applyFont="1" applyFill="1" applyBorder="1"/>
    <xf numFmtId="3" fontId="6" fillId="0" borderId="5" xfId="0" applyNumberFormat="1" applyFont="1" applyFill="1" applyBorder="1"/>
    <xf numFmtId="0" fontId="14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6" fontId="2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/>
    <xf numFmtId="0" fontId="6" fillId="0" borderId="0" xfId="0" applyFont="1" applyFill="1" applyBorder="1" applyAlignment="1">
      <alignment horizontal="center" wrapText="1"/>
    </xf>
    <xf numFmtId="49" fontId="15" fillId="0" borderId="6" xfId="0" applyNumberFormat="1" applyFont="1" applyFill="1" applyBorder="1" applyAlignment="1">
      <alignment horizontal="left"/>
    </xf>
    <xf numFmtId="0" fontId="15" fillId="0" borderId="6" xfId="0" applyFont="1" applyFill="1" applyBorder="1"/>
    <xf numFmtId="3" fontId="15" fillId="0" borderId="6" xfId="0" applyNumberFormat="1" applyFont="1" applyFill="1" applyBorder="1"/>
    <xf numFmtId="1" fontId="15" fillId="0" borderId="6" xfId="0" applyNumberFormat="1" applyFont="1" applyFill="1" applyBorder="1"/>
    <xf numFmtId="49" fontId="15" fillId="0" borderId="7" xfId="0" applyNumberFormat="1" applyFont="1" applyFill="1" applyBorder="1" applyAlignment="1">
      <alignment horizontal="left"/>
    </xf>
    <xf numFmtId="0" fontId="15" fillId="0" borderId="7" xfId="0" applyFont="1" applyFill="1" applyBorder="1"/>
    <xf numFmtId="3" fontId="15" fillId="0" borderId="7" xfId="0" applyNumberFormat="1" applyFont="1" applyFill="1" applyBorder="1"/>
    <xf numFmtId="1" fontId="15" fillId="0" borderId="7" xfId="0" applyNumberFormat="1" applyFont="1" applyFill="1" applyBorder="1"/>
    <xf numFmtId="49" fontId="15" fillId="0" borderId="0" xfId="0" applyNumberFormat="1" applyFont="1" applyFill="1" applyBorder="1" applyAlignment="1">
      <alignment horizontal="left"/>
    </xf>
    <xf numFmtId="1" fontId="15" fillId="0" borderId="0" xfId="0" applyNumberFormat="1" applyFont="1" applyFill="1" applyBorder="1"/>
    <xf numFmtId="0" fontId="5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3"/>
  <dimension ref="A1:K56"/>
  <sheetViews>
    <sheetView zoomScaleNormal="100" workbookViewId="0">
      <selection activeCell="N11" sqref="N11"/>
    </sheetView>
  </sheetViews>
  <sheetFormatPr defaultColWidth="9.109375" defaultRowHeight="10.199999999999999" x14ac:dyDescent="0.2"/>
  <cols>
    <col min="1" max="1" width="35.5546875" style="130" customWidth="1"/>
    <col min="2" max="11" width="12.5546875" style="10" customWidth="1"/>
    <col min="12" max="16384" width="9.109375" style="10"/>
  </cols>
  <sheetData>
    <row r="1" spans="1:11" ht="12.6" customHeight="1" x14ac:dyDescent="0.2">
      <c r="A1" s="155" t="s">
        <v>112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ht="12.6" customHeight="1" x14ac:dyDescent="0.2">
      <c r="A2" s="155" t="s">
        <v>771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</row>
    <row r="3" spans="1:11" ht="12.6" customHeight="1" x14ac:dyDescent="0.2">
      <c r="A3" s="141"/>
      <c r="B3" s="141"/>
      <c r="C3" s="141"/>
      <c r="D3" s="141"/>
      <c r="E3" s="141"/>
      <c r="F3" s="141"/>
      <c r="G3" s="141"/>
      <c r="H3" s="141"/>
      <c r="I3" s="141"/>
      <c r="J3" s="160" t="s">
        <v>770</v>
      </c>
      <c r="K3" s="160"/>
    </row>
    <row r="4" spans="1:11" x14ac:dyDescent="0.2">
      <c r="A4" s="122"/>
      <c r="B4" s="152" t="s">
        <v>457</v>
      </c>
      <c r="C4" s="152"/>
      <c r="D4" s="152"/>
      <c r="E4" s="152"/>
      <c r="F4" s="153"/>
      <c r="G4" s="154" t="s">
        <v>458</v>
      </c>
      <c r="H4" s="152"/>
      <c r="I4" s="152"/>
      <c r="J4" s="152"/>
      <c r="K4" s="152"/>
    </row>
    <row r="5" spans="1:11" s="123" customFormat="1" ht="36" customHeight="1" x14ac:dyDescent="0.2">
      <c r="A5" s="122" t="s">
        <v>8</v>
      </c>
      <c r="B5" s="31" t="s">
        <v>576</v>
      </c>
      <c r="C5" s="31" t="s">
        <v>577</v>
      </c>
      <c r="D5" s="31" t="s">
        <v>578</v>
      </c>
      <c r="E5" s="31" t="s">
        <v>579</v>
      </c>
      <c r="F5" s="31" t="s">
        <v>698</v>
      </c>
      <c r="G5" s="31" t="s">
        <v>576</v>
      </c>
      <c r="H5" s="31" t="s">
        <v>577</v>
      </c>
      <c r="I5" s="31" t="s">
        <v>578</v>
      </c>
      <c r="J5" s="31" t="s">
        <v>579</v>
      </c>
      <c r="K5" s="31" t="s">
        <v>698</v>
      </c>
    </row>
    <row r="6" spans="1:11" ht="11.4" customHeight="1" x14ac:dyDescent="0.2">
      <c r="A6" s="124" t="s">
        <v>201</v>
      </c>
      <c r="B6" s="9">
        <f>(Önkormányzat!D19)</f>
        <v>4486</v>
      </c>
      <c r="C6" s="9">
        <f>(Önkormányzat!E19)</f>
        <v>0</v>
      </c>
      <c r="D6" s="9">
        <f>(Önkormányzat!F19)</f>
        <v>4486</v>
      </c>
      <c r="E6" s="9">
        <f>(Önkormányzat!G19)</f>
        <v>2594</v>
      </c>
      <c r="F6" s="9">
        <f>(Önkormányzat!H19)</f>
        <v>4264</v>
      </c>
      <c r="G6" s="125"/>
      <c r="H6" s="9"/>
      <c r="I6" s="9"/>
      <c r="J6" s="9"/>
      <c r="K6" s="9"/>
    </row>
    <row r="7" spans="1:11" ht="11.4" customHeight="1" x14ac:dyDescent="0.2">
      <c r="A7" s="124" t="s">
        <v>469</v>
      </c>
      <c r="B7" s="9">
        <f>(Önkormányzat!D30)</f>
        <v>131452</v>
      </c>
      <c r="C7" s="9">
        <f>(Önkormányzat!E30)</f>
        <v>0</v>
      </c>
      <c r="D7" s="9">
        <f>(Önkormányzat!F30)</f>
        <v>131452</v>
      </c>
      <c r="E7" s="9">
        <f>(Önkormányzat!G30)</f>
        <v>104347</v>
      </c>
      <c r="F7" s="9">
        <f>(Önkormányzat!H30)</f>
        <v>27105</v>
      </c>
      <c r="G7" s="9">
        <f>(Önkormányzat!D37)</f>
        <v>129195</v>
      </c>
      <c r="H7" s="9">
        <f>(Önkormányzat!E37)</f>
        <v>0</v>
      </c>
      <c r="I7" s="9">
        <f>(Önkormányzat!F37)</f>
        <v>129195</v>
      </c>
      <c r="J7" s="9">
        <f>(Önkormányzat!G37)</f>
        <v>113697</v>
      </c>
      <c r="K7" s="9">
        <f>(Önkormányzat!H37)</f>
        <v>15498</v>
      </c>
    </row>
    <row r="8" spans="1:11" ht="11.4" customHeight="1" x14ac:dyDescent="0.2">
      <c r="A8" s="124" t="s">
        <v>99</v>
      </c>
      <c r="B8" s="9">
        <f>SUM(Önkormányzat!D75+Önkormányzat!D82)</f>
        <v>14635</v>
      </c>
      <c r="C8" s="9">
        <f>SUM(Önkormányzat!E75+Önkormányzat!E82)</f>
        <v>0</v>
      </c>
      <c r="D8" s="9">
        <f>SUM(Önkormányzat!F75+Önkormányzat!F82)</f>
        <v>14635</v>
      </c>
      <c r="E8" s="9">
        <f>SUM(Önkormányzat!G75+Önkormányzat!G82)</f>
        <v>12717</v>
      </c>
      <c r="F8" s="9">
        <f>SUM(Önkormányzat!H75+Önkormányzat!H82)</f>
        <v>19824</v>
      </c>
      <c r="G8" s="125">
        <f>Önkormányzat!D129</f>
        <v>4509</v>
      </c>
      <c r="H8" s="125">
        <f>Önkormányzat!E129</f>
        <v>0</v>
      </c>
      <c r="I8" s="125">
        <f>Önkormányzat!F129</f>
        <v>4509</v>
      </c>
      <c r="J8" s="125">
        <f>Önkormányzat!G129</f>
        <v>4509</v>
      </c>
      <c r="K8" s="125">
        <f>Önkormányzat!H129</f>
        <v>2276</v>
      </c>
    </row>
    <row r="9" spans="1:11" ht="11.4" customHeight="1" x14ac:dyDescent="0.2">
      <c r="A9" s="124" t="s">
        <v>563</v>
      </c>
      <c r="B9" s="9">
        <f>(Önkormányzat!D122)</f>
        <v>1479</v>
      </c>
      <c r="C9" s="9">
        <f>(Önkormányzat!E122)</f>
        <v>0</v>
      </c>
      <c r="D9" s="9">
        <f>(Önkormányzat!F122)</f>
        <v>1479</v>
      </c>
      <c r="E9" s="9">
        <f>(Önkormányzat!G122)</f>
        <v>0</v>
      </c>
      <c r="F9" s="9">
        <f>(Önkormányzat!H122)</f>
        <v>1886</v>
      </c>
      <c r="G9" s="9"/>
      <c r="H9" s="9"/>
      <c r="I9" s="9"/>
      <c r="J9" s="9"/>
      <c r="K9" s="9"/>
    </row>
    <row r="10" spans="1:11" ht="14.25" customHeight="1" x14ac:dyDescent="0.2">
      <c r="A10" s="124" t="s">
        <v>100</v>
      </c>
      <c r="B10" s="9">
        <f>(Önkormányzat!D141)</f>
        <v>23788</v>
      </c>
      <c r="C10" s="9">
        <f>(Önkormányzat!E141)</f>
        <v>347</v>
      </c>
      <c r="D10" s="9">
        <f>(Önkormányzat!F141)</f>
        <v>24135</v>
      </c>
      <c r="E10" s="9">
        <f>(Önkormányzat!G141)</f>
        <v>22113</v>
      </c>
      <c r="F10" s="9">
        <f>(Önkormányzat!H141)</f>
        <v>25638</v>
      </c>
      <c r="G10" s="9"/>
      <c r="H10" s="9"/>
      <c r="I10" s="9"/>
      <c r="J10" s="9"/>
      <c r="K10" s="9"/>
    </row>
    <row r="11" spans="1:11" ht="13.5" customHeight="1" x14ac:dyDescent="0.2">
      <c r="A11" s="124" t="s">
        <v>219</v>
      </c>
      <c r="B11" s="9">
        <f>(Önkormányzat!D152)</f>
        <v>318</v>
      </c>
      <c r="C11" s="9">
        <f>(Önkormányzat!E152)</f>
        <v>0</v>
      </c>
      <c r="D11" s="9">
        <f>(Önkormányzat!F152)</f>
        <v>318</v>
      </c>
      <c r="E11" s="9">
        <f>(Önkormányzat!G152)</f>
        <v>66</v>
      </c>
      <c r="F11" s="9">
        <f>(Önkormányzat!H152)</f>
        <v>318</v>
      </c>
      <c r="G11" s="9"/>
      <c r="H11" s="9"/>
      <c r="I11" s="9"/>
      <c r="J11" s="9"/>
      <c r="K11" s="9"/>
    </row>
    <row r="12" spans="1:11" ht="13.5" customHeight="1" x14ac:dyDescent="0.2">
      <c r="A12" s="124" t="s">
        <v>604</v>
      </c>
      <c r="B12" s="9">
        <f>Önkormányzat!D102</f>
        <v>0</v>
      </c>
      <c r="C12" s="9">
        <f>Önkormányzat!E102</f>
        <v>564</v>
      </c>
      <c r="D12" s="9">
        <f>Önkormányzat!F102</f>
        <v>564</v>
      </c>
      <c r="E12" s="9">
        <f>Önkormányzat!G102</f>
        <v>768</v>
      </c>
      <c r="F12" s="9">
        <f>Önkormányzat!H102</f>
        <v>0</v>
      </c>
      <c r="G12" s="125">
        <f>Önkormányzat!D110</f>
        <v>0</v>
      </c>
      <c r="H12" s="125">
        <f>Önkormányzat!E110</f>
        <v>0</v>
      </c>
      <c r="I12" s="125">
        <f>Önkormányzat!F110</f>
        <v>0</v>
      </c>
      <c r="J12" s="125">
        <f>Önkormányzat!G110</f>
        <v>139</v>
      </c>
      <c r="K12" s="125">
        <f>Önkormányzat!H110</f>
        <v>0</v>
      </c>
    </row>
    <row r="13" spans="1:11" ht="19.5" customHeight="1" x14ac:dyDescent="0.2">
      <c r="A13" s="99" t="s">
        <v>436</v>
      </c>
      <c r="B13" s="9">
        <f>(Önkormányzat!D170)</f>
        <v>6566</v>
      </c>
      <c r="C13" s="9">
        <f>(Önkormányzat!E170)</f>
        <v>0</v>
      </c>
      <c r="D13" s="9">
        <f>(Önkormányzat!F170)</f>
        <v>6566</v>
      </c>
      <c r="E13" s="9">
        <f>(Önkormányzat!G170)</f>
        <v>0</v>
      </c>
      <c r="F13" s="9">
        <f>(Önkormányzat!H170)</f>
        <v>6566</v>
      </c>
      <c r="G13" s="9">
        <f>(Önkormányzat!D159)</f>
        <v>8064</v>
      </c>
      <c r="H13" s="9">
        <f>(Önkormányzat!E159)</f>
        <v>0</v>
      </c>
      <c r="I13" s="9">
        <f>(Önkormányzat!F159)</f>
        <v>8064</v>
      </c>
      <c r="J13" s="9">
        <f>(Önkormányzat!G159)</f>
        <v>1000</v>
      </c>
      <c r="K13" s="9">
        <f>(Önkormányzat!H159)</f>
        <v>7064</v>
      </c>
    </row>
    <row r="14" spans="1:11" ht="11.4" customHeight="1" x14ac:dyDescent="0.2">
      <c r="A14" s="124" t="s">
        <v>315</v>
      </c>
      <c r="B14" s="9">
        <f>(Önkormányzat!D503)</f>
        <v>127</v>
      </c>
      <c r="C14" s="9">
        <f>(Önkormányzat!E503)</f>
        <v>0</v>
      </c>
      <c r="D14" s="9">
        <f>(Önkormányzat!F503)</f>
        <v>127</v>
      </c>
      <c r="E14" s="9">
        <f>(Önkormányzat!G503)</f>
        <v>0</v>
      </c>
      <c r="F14" s="9">
        <f>(Önkormányzat!H503)</f>
        <v>127</v>
      </c>
      <c r="G14" s="9"/>
      <c r="H14" s="9"/>
      <c r="I14" s="9"/>
      <c r="J14" s="9"/>
      <c r="K14" s="9"/>
    </row>
    <row r="15" spans="1:11" ht="11.4" customHeight="1" x14ac:dyDescent="0.2">
      <c r="A15" s="124" t="s">
        <v>9</v>
      </c>
      <c r="B15" s="9">
        <f>(Önkormányzat!D512)</f>
        <v>5754</v>
      </c>
      <c r="C15" s="9">
        <f>(Önkormányzat!E512)</f>
        <v>0</v>
      </c>
      <c r="D15" s="9">
        <f>(Önkormányzat!F512)</f>
        <v>5754</v>
      </c>
      <c r="E15" s="9">
        <f>(Önkormányzat!G512)</f>
        <v>5629</v>
      </c>
      <c r="F15" s="9">
        <f>(Önkormányzat!H512)</f>
        <v>5842</v>
      </c>
      <c r="G15" s="9"/>
      <c r="H15" s="9"/>
      <c r="I15" s="9"/>
      <c r="J15" s="9"/>
      <c r="K15" s="9"/>
    </row>
    <row r="16" spans="1:11" ht="11.4" customHeight="1" x14ac:dyDescent="0.2">
      <c r="A16" s="124" t="s">
        <v>378</v>
      </c>
      <c r="B16" s="9"/>
      <c r="C16" s="9"/>
      <c r="D16" s="9"/>
      <c r="E16" s="9"/>
      <c r="F16" s="9"/>
      <c r="G16" s="9">
        <f>(Önkormányzat!D526)</f>
        <v>91600</v>
      </c>
      <c r="H16" s="9">
        <f>(Önkormányzat!E526)</f>
        <v>6103</v>
      </c>
      <c r="I16" s="9">
        <f>(Önkormányzat!F526)</f>
        <v>97703</v>
      </c>
      <c r="J16" s="9">
        <f>(Önkormányzat!G526)</f>
        <v>117712</v>
      </c>
      <c r="K16" s="9">
        <f>(Önkormányzat!H526)</f>
        <v>111400</v>
      </c>
    </row>
    <row r="17" spans="1:11" ht="14.25" customHeight="1" x14ac:dyDescent="0.2">
      <c r="A17" s="124" t="s">
        <v>0</v>
      </c>
      <c r="B17" s="9">
        <f>(Önkormányzat!D303)</f>
        <v>111587</v>
      </c>
      <c r="C17" s="9">
        <f>(Önkormányzat!E303)</f>
        <v>13955</v>
      </c>
      <c r="D17" s="9">
        <f>(Önkormányzat!F303)</f>
        <v>125542</v>
      </c>
      <c r="E17" s="9">
        <f>(Önkormányzat!G303)</f>
        <v>102141</v>
      </c>
      <c r="F17" s="9">
        <f>(Önkormányzat!H303)</f>
        <v>124998</v>
      </c>
      <c r="G17" s="9">
        <f>(Önkormányzat!D208)</f>
        <v>195251</v>
      </c>
      <c r="H17" s="9">
        <f>(Önkormányzat!E208)</f>
        <v>126</v>
      </c>
      <c r="I17" s="9">
        <f>(Önkormányzat!F208)</f>
        <v>195377</v>
      </c>
      <c r="J17" s="9">
        <f>(Önkormányzat!G208)</f>
        <v>198094</v>
      </c>
      <c r="K17" s="9">
        <f>(Önkormányzat!H208)</f>
        <v>218350</v>
      </c>
    </row>
    <row r="18" spans="1:11" ht="13.5" customHeight="1" x14ac:dyDescent="0.2">
      <c r="A18" s="124" t="s">
        <v>550</v>
      </c>
      <c r="B18" s="9">
        <f>(Önkormányzat!D314)</f>
        <v>14086</v>
      </c>
      <c r="C18" s="9">
        <f>(Önkormányzat!E314)</f>
        <v>116</v>
      </c>
      <c r="D18" s="9">
        <f>(Önkormányzat!F314)</f>
        <v>14202</v>
      </c>
      <c r="E18" s="9">
        <f>(Önkormányzat!G314)</f>
        <v>14090</v>
      </c>
      <c r="F18" s="9">
        <f>(Önkormányzat!H314)</f>
        <v>0</v>
      </c>
      <c r="G18" s="125"/>
      <c r="H18" s="125"/>
      <c r="I18" s="125"/>
      <c r="J18" s="125"/>
      <c r="K18" s="125"/>
    </row>
    <row r="19" spans="1:11" ht="13.5" customHeight="1" x14ac:dyDescent="0.2">
      <c r="A19" s="124" t="s">
        <v>551</v>
      </c>
      <c r="B19" s="9">
        <f>(Önkormányzat!D325)</f>
        <v>29999</v>
      </c>
      <c r="C19" s="9">
        <f>(Önkormányzat!E325)</f>
        <v>16</v>
      </c>
      <c r="D19" s="9">
        <f>(Önkormányzat!F325)</f>
        <v>30015</v>
      </c>
      <c r="E19" s="9">
        <f>(Önkormányzat!G325)</f>
        <v>30015</v>
      </c>
      <c r="F19" s="9">
        <f>(Önkormányzat!H325)</f>
        <v>0</v>
      </c>
      <c r="G19" s="125"/>
      <c r="H19" s="125"/>
      <c r="I19" s="125"/>
      <c r="J19" s="125"/>
      <c r="K19" s="125"/>
    </row>
    <row r="20" spans="1:11" ht="13.5" customHeight="1" x14ac:dyDescent="0.2">
      <c r="A20" s="124" t="s">
        <v>552</v>
      </c>
      <c r="B20" s="9">
        <f>(Önkormányzat!D339)</f>
        <v>14999</v>
      </c>
      <c r="C20" s="9">
        <f>(Önkormányzat!E339)</f>
        <v>13063</v>
      </c>
      <c r="D20" s="9">
        <f>(Önkormányzat!F339)</f>
        <v>28062</v>
      </c>
      <c r="E20" s="9">
        <f>(Önkormányzat!G339)</f>
        <v>150</v>
      </c>
      <c r="F20" s="9">
        <f>(Önkormányzat!H339)</f>
        <v>27912</v>
      </c>
      <c r="G20" s="125"/>
      <c r="H20" s="125"/>
      <c r="I20" s="125"/>
      <c r="J20" s="125"/>
      <c r="K20" s="125"/>
    </row>
    <row r="21" spans="1:11" ht="13.5" customHeight="1" x14ac:dyDescent="0.2">
      <c r="A21" s="124" t="s">
        <v>641</v>
      </c>
      <c r="B21" s="9"/>
      <c r="C21" s="9"/>
      <c r="D21" s="9"/>
      <c r="E21" s="9"/>
      <c r="F21" s="9"/>
      <c r="G21" s="126">
        <f>Önkormányzat!D346</f>
        <v>0</v>
      </c>
      <c r="H21" s="126">
        <f>Önkormányzat!E346</f>
        <v>0</v>
      </c>
      <c r="I21" s="126">
        <f>Önkormányzat!F346</f>
        <v>0</v>
      </c>
      <c r="J21" s="126">
        <f>Önkormányzat!G346</f>
        <v>17</v>
      </c>
      <c r="K21" s="126">
        <f>Önkormányzat!H346</f>
        <v>0</v>
      </c>
    </row>
    <row r="22" spans="1:11" ht="13.5" customHeight="1" x14ac:dyDescent="0.2">
      <c r="A22" s="124" t="s">
        <v>642</v>
      </c>
      <c r="B22" s="9">
        <f>Önkormányzat!D368</f>
        <v>0</v>
      </c>
      <c r="C22" s="9">
        <f>Önkormányzat!E368</f>
        <v>25000</v>
      </c>
      <c r="D22" s="9">
        <f>Önkormányzat!F368</f>
        <v>25000</v>
      </c>
      <c r="E22" s="9">
        <f>Önkormányzat!G368</f>
        <v>375</v>
      </c>
      <c r="F22" s="9">
        <f>Önkormányzat!H368</f>
        <v>33807</v>
      </c>
      <c r="G22" s="126">
        <f>Önkormányzat!D353</f>
        <v>0</v>
      </c>
      <c r="H22" s="126">
        <f>Önkormányzat!E353</f>
        <v>25000</v>
      </c>
      <c r="I22" s="126">
        <f>Önkormányzat!F353</f>
        <v>25000</v>
      </c>
      <c r="J22" s="126">
        <f>Önkormányzat!G353</f>
        <v>25000</v>
      </c>
      <c r="K22" s="126">
        <f>Önkormányzat!H353</f>
        <v>0</v>
      </c>
    </row>
    <row r="23" spans="1:11" ht="13.5" customHeight="1" x14ac:dyDescent="0.2">
      <c r="A23" s="124" t="s">
        <v>652</v>
      </c>
      <c r="B23" s="9">
        <f>Önkormányzat!D399</f>
        <v>0</v>
      </c>
      <c r="C23" s="9">
        <f>Önkormányzat!E399</f>
        <v>5000</v>
      </c>
      <c r="D23" s="9">
        <f>Önkormányzat!F399</f>
        <v>5000</v>
      </c>
      <c r="E23" s="9">
        <f>Önkormányzat!G399</f>
        <v>30</v>
      </c>
      <c r="F23" s="9">
        <f>Önkormányzat!H399</f>
        <v>4970</v>
      </c>
      <c r="G23" s="126">
        <f>Önkormányzat!D388</f>
        <v>0</v>
      </c>
      <c r="H23" s="126">
        <f>Önkormányzat!E388</f>
        <v>5000</v>
      </c>
      <c r="I23" s="126">
        <f>Önkormányzat!F388</f>
        <v>5000</v>
      </c>
      <c r="J23" s="126">
        <f>Önkormányzat!G388</f>
        <v>5000</v>
      </c>
      <c r="K23" s="126">
        <f>Önkormányzat!H388</f>
        <v>0</v>
      </c>
    </row>
    <row r="24" spans="1:11" ht="19.2" x14ac:dyDescent="0.2">
      <c r="A24" s="124" t="s">
        <v>697</v>
      </c>
      <c r="B24" s="9">
        <f>Önkormányzat!D414</f>
        <v>0</v>
      </c>
      <c r="C24" s="9">
        <f>Önkormányzat!E414</f>
        <v>3035</v>
      </c>
      <c r="D24" s="9">
        <f>Önkormányzat!F414</f>
        <v>3035</v>
      </c>
      <c r="E24" s="9">
        <f>Önkormányzat!G414</f>
        <v>0</v>
      </c>
      <c r="F24" s="9">
        <f>Önkormányzat!H414</f>
        <v>3135</v>
      </c>
      <c r="G24" s="126">
        <f>Önkormányzat!D406</f>
        <v>0</v>
      </c>
      <c r="H24" s="126">
        <f>Önkormányzat!E406</f>
        <v>3035</v>
      </c>
      <c r="I24" s="126">
        <f>Önkormányzat!F406</f>
        <v>3035</v>
      </c>
      <c r="J24" s="126">
        <f>Önkormányzat!G406</f>
        <v>3035</v>
      </c>
      <c r="K24" s="126">
        <f>Önkormányzat!H406</f>
        <v>0</v>
      </c>
    </row>
    <row r="25" spans="1:11" ht="13.5" customHeight="1" x14ac:dyDescent="0.2">
      <c r="A25" s="124" t="s">
        <v>696</v>
      </c>
      <c r="B25" s="9">
        <f>Önkormányzat!D425</f>
        <v>0</v>
      </c>
      <c r="C25" s="9">
        <f>Önkormányzat!E425</f>
        <v>3400</v>
      </c>
      <c r="D25" s="9">
        <f>Önkormányzat!F425</f>
        <v>3400</v>
      </c>
      <c r="E25" s="9">
        <f>Önkormányzat!G425</f>
        <v>2147</v>
      </c>
      <c r="F25" s="9">
        <f>Önkormányzat!H425</f>
        <v>1253</v>
      </c>
      <c r="G25" s="126">
        <f>Önkormányzat!D432</f>
        <v>0</v>
      </c>
      <c r="H25" s="126">
        <f>Önkormányzat!E432</f>
        <v>3400</v>
      </c>
      <c r="I25" s="126">
        <f>Önkormányzat!F432</f>
        <v>3400</v>
      </c>
      <c r="J25" s="126">
        <f>Önkormányzat!G432</f>
        <v>3400</v>
      </c>
      <c r="K25" s="126">
        <f>Önkormányzat!H432</f>
        <v>0</v>
      </c>
    </row>
    <row r="26" spans="1:11" ht="13.5" customHeight="1" x14ac:dyDescent="0.2">
      <c r="A26" s="124" t="s">
        <v>653</v>
      </c>
      <c r="B26" s="9">
        <f>Önkormányzat!D461</f>
        <v>0</v>
      </c>
      <c r="C26" s="9">
        <f>Önkormányzat!E461</f>
        <v>0</v>
      </c>
      <c r="D26" s="9">
        <f>Önkormányzat!F461</f>
        <v>0</v>
      </c>
      <c r="E26" s="9">
        <f>Önkormányzat!G461</f>
        <v>0</v>
      </c>
      <c r="F26" s="9">
        <f>Önkormányzat!H461</f>
        <v>70270</v>
      </c>
      <c r="G26" s="125">
        <f>Önkormányzat!D439</f>
        <v>0</v>
      </c>
      <c r="H26" s="125">
        <f>Önkormányzat!E439</f>
        <v>0</v>
      </c>
      <c r="I26" s="125">
        <f>Önkormányzat!F439</f>
        <v>0</v>
      </c>
      <c r="J26" s="125">
        <f>Önkormányzat!G439</f>
        <v>3500</v>
      </c>
      <c r="K26" s="125">
        <f>Önkormányzat!H439</f>
        <v>66770</v>
      </c>
    </row>
    <row r="27" spans="1:11" ht="21" customHeight="1" x14ac:dyDescent="0.2">
      <c r="A27" s="124" t="s">
        <v>659</v>
      </c>
      <c r="B27" s="9"/>
      <c r="C27" s="9"/>
      <c r="D27" s="9"/>
      <c r="E27" s="9"/>
      <c r="F27" s="9"/>
      <c r="G27" s="126">
        <f>Önkormányzat!D468</f>
        <v>0</v>
      </c>
      <c r="H27" s="126">
        <f>Önkormányzat!E468</f>
        <v>0</v>
      </c>
      <c r="I27" s="126">
        <f>Önkormányzat!F468</f>
        <v>0</v>
      </c>
      <c r="J27" s="126">
        <f>Önkormányzat!G468</f>
        <v>1000</v>
      </c>
      <c r="K27" s="126">
        <f>Önkormányzat!H468</f>
        <v>0</v>
      </c>
    </row>
    <row r="28" spans="1:11" x14ac:dyDescent="0.2">
      <c r="A28" s="124" t="s">
        <v>682</v>
      </c>
      <c r="B28" s="9">
        <f>Önkormányzat!D495</f>
        <v>0</v>
      </c>
      <c r="C28" s="9">
        <f>Önkormányzat!E495</f>
        <v>0</v>
      </c>
      <c r="D28" s="9">
        <f>Önkormányzat!F495</f>
        <v>0</v>
      </c>
      <c r="E28" s="9">
        <f>Önkormányzat!G495</f>
        <v>866</v>
      </c>
      <c r="F28" s="9">
        <f>Önkormányzat!H495</f>
        <v>0</v>
      </c>
      <c r="G28" s="126"/>
      <c r="H28" s="126"/>
      <c r="I28" s="126"/>
      <c r="J28" s="126"/>
      <c r="K28" s="126"/>
    </row>
    <row r="29" spans="1:11" ht="13.5" customHeight="1" x14ac:dyDescent="0.2">
      <c r="A29" s="124" t="s">
        <v>643</v>
      </c>
      <c r="B29" s="9">
        <f>Önkormányzat!D587</f>
        <v>0</v>
      </c>
      <c r="C29" s="9">
        <f>Önkormányzat!E587</f>
        <v>23529</v>
      </c>
      <c r="D29" s="9">
        <f>Önkormányzat!F587</f>
        <v>23529</v>
      </c>
      <c r="E29" s="9">
        <f>Önkormányzat!G587</f>
        <v>0</v>
      </c>
      <c r="F29" s="9">
        <f>Önkormányzat!H587</f>
        <v>24999</v>
      </c>
      <c r="G29" s="126">
        <f>Önkormányzat!D566</f>
        <v>0</v>
      </c>
      <c r="H29" s="126">
        <f>Önkormányzat!E566</f>
        <v>20000</v>
      </c>
      <c r="I29" s="126">
        <f>Önkormányzat!F566</f>
        <v>20000</v>
      </c>
      <c r="J29" s="126">
        <f>Önkormányzat!G566</f>
        <v>20000</v>
      </c>
      <c r="K29" s="126">
        <f>Önkormányzat!H566</f>
        <v>0</v>
      </c>
    </row>
    <row r="30" spans="1:11" ht="11.4" customHeight="1" x14ac:dyDescent="0.2">
      <c r="A30" s="124" t="s">
        <v>1</v>
      </c>
      <c r="B30" s="9">
        <f>(Önkormányzat!D535)</f>
        <v>4704</v>
      </c>
      <c r="C30" s="9">
        <f>(Önkormányzat!E535)</f>
        <v>2046</v>
      </c>
      <c r="D30" s="9">
        <f>(Önkormányzat!F535)</f>
        <v>6750</v>
      </c>
      <c r="E30" s="9">
        <f>(Önkormányzat!G535)</f>
        <v>6733</v>
      </c>
      <c r="F30" s="9">
        <f>(Önkormányzat!H535)</f>
        <v>6727</v>
      </c>
      <c r="G30" s="9">
        <f>(Önkormányzat!D559)</f>
        <v>41333</v>
      </c>
      <c r="H30" s="9">
        <f>(Önkormányzat!E559)</f>
        <v>20667</v>
      </c>
      <c r="I30" s="9">
        <f>(Önkormányzat!F559)</f>
        <v>62000</v>
      </c>
      <c r="J30" s="9">
        <f>(Önkormányzat!G559)</f>
        <v>63677</v>
      </c>
      <c r="K30" s="9">
        <f>(Önkormányzat!H559)</f>
        <v>41920</v>
      </c>
    </row>
    <row r="31" spans="1:11" ht="11.4" customHeight="1" x14ac:dyDescent="0.2">
      <c r="A31" s="124" t="s">
        <v>407</v>
      </c>
      <c r="B31" s="9"/>
      <c r="C31" s="9"/>
      <c r="D31" s="9"/>
      <c r="E31" s="9"/>
      <c r="F31" s="9"/>
      <c r="G31" s="9">
        <f>(Önkormányzat!D597)</f>
        <v>9518</v>
      </c>
      <c r="H31" s="9">
        <f>(Önkormányzat!E597)</f>
        <v>-9518</v>
      </c>
      <c r="I31" s="9">
        <f>(Önkormányzat!F597)</f>
        <v>0</v>
      </c>
      <c r="J31" s="9">
        <f>(Önkormányzat!G597)</f>
        <v>0</v>
      </c>
      <c r="K31" s="9">
        <f>(Önkormányzat!H597)</f>
        <v>5277</v>
      </c>
    </row>
    <row r="32" spans="1:11" ht="11.4" customHeight="1" x14ac:dyDescent="0.2">
      <c r="A32" s="124" t="s">
        <v>391</v>
      </c>
      <c r="B32" s="9">
        <f>(Önkormányzat!D605)</f>
        <v>36</v>
      </c>
      <c r="C32" s="9">
        <f>(Önkormányzat!E605)</f>
        <v>2</v>
      </c>
      <c r="D32" s="9">
        <f>(Önkormányzat!F605)</f>
        <v>38</v>
      </c>
      <c r="E32" s="9">
        <f>(Önkormányzat!G605)</f>
        <v>44</v>
      </c>
      <c r="F32" s="9">
        <f>(Önkormányzat!H605)</f>
        <v>39</v>
      </c>
      <c r="G32" s="9"/>
      <c r="H32" s="9"/>
      <c r="I32" s="9"/>
      <c r="J32" s="9"/>
      <c r="K32" s="9"/>
    </row>
    <row r="33" spans="1:11" ht="11.4" customHeight="1" x14ac:dyDescent="0.2">
      <c r="A33" s="124" t="s">
        <v>192</v>
      </c>
      <c r="B33" s="9">
        <f>(Önkormányzat!D614)</f>
        <v>58236</v>
      </c>
      <c r="C33" s="9">
        <f>(Önkormányzat!E614)</f>
        <v>-22335</v>
      </c>
      <c r="D33" s="9">
        <f>(Önkormányzat!F614)</f>
        <v>35901</v>
      </c>
      <c r="E33" s="9">
        <f>(Önkormányzat!G614)</f>
        <v>0</v>
      </c>
      <c r="F33" s="9">
        <f>(Önkormányzat!H614)</f>
        <v>24148</v>
      </c>
      <c r="G33" s="9"/>
      <c r="H33" s="9"/>
      <c r="I33" s="9"/>
      <c r="J33" s="9"/>
      <c r="K33" s="9"/>
    </row>
    <row r="34" spans="1:11" ht="11.4" customHeight="1" x14ac:dyDescent="0.2">
      <c r="A34" s="124" t="s">
        <v>193</v>
      </c>
      <c r="B34" s="9">
        <f>(Önkormányzat!D626)</f>
        <v>623</v>
      </c>
      <c r="C34" s="9">
        <f>(Önkormányzat!E626)</f>
        <v>0</v>
      </c>
      <c r="D34" s="9">
        <f>(Önkormányzat!F626)</f>
        <v>623</v>
      </c>
      <c r="E34" s="9">
        <f>(Önkormányzat!G626)</f>
        <v>218</v>
      </c>
      <c r="F34" s="9">
        <f>(Önkormányzat!H626)</f>
        <v>623</v>
      </c>
      <c r="G34" s="9"/>
      <c r="H34" s="9"/>
      <c r="I34" s="9"/>
      <c r="J34" s="9"/>
      <c r="K34" s="9"/>
    </row>
    <row r="35" spans="1:11" ht="11.4" customHeight="1" x14ac:dyDescent="0.2">
      <c r="A35" s="124" t="s">
        <v>2</v>
      </c>
      <c r="B35" s="9">
        <f>(Önkormányzat!D648+Önkormányzat!D656)</f>
        <v>9156</v>
      </c>
      <c r="C35" s="9">
        <f>(Önkormányzat!E648+Önkormányzat!E656)</f>
        <v>3279</v>
      </c>
      <c r="D35" s="9">
        <f>(Önkormányzat!F648+Önkormányzat!F656)</f>
        <v>12435</v>
      </c>
      <c r="E35" s="9">
        <f>(Önkormányzat!G648+Önkormányzat!G656)</f>
        <v>13771</v>
      </c>
      <c r="F35" s="9">
        <f>(Önkormányzat!H648+Önkormányzat!H656)</f>
        <v>10791</v>
      </c>
      <c r="G35" s="125"/>
      <c r="H35" s="125"/>
      <c r="I35" s="125"/>
      <c r="J35" s="125"/>
      <c r="K35" s="125"/>
    </row>
    <row r="36" spans="1:11" ht="11.4" customHeight="1" x14ac:dyDescent="0.2">
      <c r="A36" s="124" t="s">
        <v>341</v>
      </c>
      <c r="B36" s="9"/>
      <c r="C36" s="9"/>
      <c r="D36" s="9"/>
      <c r="E36" s="9"/>
      <c r="F36" s="9"/>
      <c r="G36" s="9">
        <f>(Önkormányzat!D670)</f>
        <v>85</v>
      </c>
      <c r="H36" s="9">
        <f>(Önkormányzat!E670)</f>
        <v>0</v>
      </c>
      <c r="I36" s="9">
        <f>(Önkormányzat!F670)</f>
        <v>85</v>
      </c>
      <c r="J36" s="9">
        <f>(Önkormányzat!G670)</f>
        <v>85</v>
      </c>
      <c r="K36" s="9">
        <f>(Önkormányzat!H670)</f>
        <v>0</v>
      </c>
    </row>
    <row r="37" spans="1:11" ht="11.4" customHeight="1" x14ac:dyDescent="0.2">
      <c r="A37" s="124" t="s">
        <v>194</v>
      </c>
      <c r="B37" s="9">
        <f>(Önkormányzat!D686)</f>
        <v>343</v>
      </c>
      <c r="C37" s="9">
        <f>(Önkormányzat!E686)</f>
        <v>0</v>
      </c>
      <c r="D37" s="9">
        <f>(Önkormányzat!F686)</f>
        <v>343</v>
      </c>
      <c r="E37" s="9">
        <f>(Önkormányzat!G686)</f>
        <v>210</v>
      </c>
      <c r="F37" s="9">
        <f>(Önkormányzat!H686)</f>
        <v>343</v>
      </c>
      <c r="G37" s="9"/>
      <c r="H37" s="9"/>
      <c r="I37" s="9"/>
      <c r="J37" s="9"/>
      <c r="K37" s="9"/>
    </row>
    <row r="38" spans="1:11" ht="11.4" customHeight="1" x14ac:dyDescent="0.2">
      <c r="A38" s="124" t="s">
        <v>385</v>
      </c>
      <c r="B38" s="9">
        <f>(Önkormányzat!D693)</f>
        <v>21</v>
      </c>
      <c r="C38" s="9">
        <f>(Önkormányzat!E693)</f>
        <v>0</v>
      </c>
      <c r="D38" s="9">
        <f>(Önkormányzat!F693)</f>
        <v>21</v>
      </c>
      <c r="E38" s="9">
        <f>(Önkormányzat!G693)</f>
        <v>20</v>
      </c>
      <c r="F38" s="9">
        <f>(Önkormányzat!H693)</f>
        <v>0</v>
      </c>
      <c r="G38" s="9"/>
      <c r="H38" s="9"/>
      <c r="I38" s="9"/>
      <c r="J38" s="9"/>
      <c r="K38" s="9"/>
    </row>
    <row r="39" spans="1:11" ht="11.4" customHeight="1" x14ac:dyDescent="0.2">
      <c r="A39" s="124" t="s">
        <v>195</v>
      </c>
      <c r="B39" s="9">
        <f>(Önkormányzat!D734)</f>
        <v>10562</v>
      </c>
      <c r="C39" s="9">
        <f>(Önkormányzat!E734)</f>
        <v>150</v>
      </c>
      <c r="D39" s="9">
        <f>(Önkormányzat!F734)</f>
        <v>10712</v>
      </c>
      <c r="E39" s="9">
        <f>(Önkormányzat!G734)</f>
        <v>9602</v>
      </c>
      <c r="F39" s="9">
        <f>(Önkormányzat!H734)</f>
        <v>10185</v>
      </c>
      <c r="G39" s="9">
        <f>(Önkormányzat!D740)</f>
        <v>8063</v>
      </c>
      <c r="H39" s="9">
        <f>(Önkormányzat!E740)</f>
        <v>0</v>
      </c>
      <c r="I39" s="9">
        <f>(Önkormányzat!F740)</f>
        <v>8063</v>
      </c>
      <c r="J39" s="9">
        <f>(Önkormányzat!G740)</f>
        <v>8046</v>
      </c>
      <c r="K39" s="9">
        <f>(Önkormányzat!H740)</f>
        <v>9238</v>
      </c>
    </row>
    <row r="40" spans="1:11" ht="11.4" customHeight="1" x14ac:dyDescent="0.2">
      <c r="A40" s="124" t="s">
        <v>3</v>
      </c>
      <c r="B40" s="9">
        <f>(Önkormányzat!D748)</f>
        <v>100</v>
      </c>
      <c r="C40" s="9">
        <f>(Önkormányzat!E748)</f>
        <v>0</v>
      </c>
      <c r="D40" s="9">
        <f>(Önkormányzat!F748)</f>
        <v>100</v>
      </c>
      <c r="E40" s="9">
        <f>(Önkormányzat!G748)</f>
        <v>36</v>
      </c>
      <c r="F40" s="9">
        <f>(Önkormányzat!H748)</f>
        <v>50</v>
      </c>
      <c r="G40" s="9">
        <f>(Önkormányzat!D754)</f>
        <v>1061</v>
      </c>
      <c r="H40" s="9">
        <f>(Önkormányzat!E754)</f>
        <v>0</v>
      </c>
      <c r="I40" s="9">
        <f>(Önkormányzat!F754)</f>
        <v>1061</v>
      </c>
      <c r="J40" s="9">
        <f>(Önkormányzat!G754)</f>
        <v>1061</v>
      </c>
      <c r="K40" s="9">
        <f>(Önkormányzat!H754)</f>
        <v>0</v>
      </c>
    </row>
    <row r="41" spans="1:11" ht="12.75" customHeight="1" x14ac:dyDescent="0.2">
      <c r="A41" s="124" t="s">
        <v>4</v>
      </c>
      <c r="B41" s="9">
        <f>(Önkormányzat!D773)</f>
        <v>5410</v>
      </c>
      <c r="C41" s="9">
        <f>(Önkormányzat!E773)</f>
        <v>1727</v>
      </c>
      <c r="D41" s="9">
        <f>(Önkormányzat!F773)</f>
        <v>7137</v>
      </c>
      <c r="E41" s="9">
        <f>(Önkormányzat!G773)</f>
        <v>6940</v>
      </c>
      <c r="F41" s="9">
        <f>(Önkormányzat!H773)</f>
        <v>6560</v>
      </c>
      <c r="G41" s="9"/>
      <c r="H41" s="9"/>
      <c r="I41" s="9"/>
      <c r="J41" s="9"/>
      <c r="K41" s="9"/>
    </row>
    <row r="42" spans="1:11" ht="13.5" customHeight="1" x14ac:dyDescent="0.2">
      <c r="A42" s="124" t="s">
        <v>5</v>
      </c>
      <c r="B42" s="9">
        <f>(Önkormányzat!D803)</f>
        <v>3030</v>
      </c>
      <c r="C42" s="9">
        <f>(Önkormányzat!E803)</f>
        <v>0</v>
      </c>
      <c r="D42" s="9">
        <f>(Önkormányzat!F803)</f>
        <v>3030</v>
      </c>
      <c r="E42" s="9">
        <f>(Önkormányzat!G803)</f>
        <v>3147</v>
      </c>
      <c r="F42" s="9">
        <f>(Önkormányzat!H803)</f>
        <v>2030</v>
      </c>
      <c r="G42" s="9"/>
      <c r="H42" s="9"/>
      <c r="I42" s="9"/>
      <c r="J42" s="9"/>
      <c r="K42" s="9"/>
    </row>
    <row r="43" spans="1:11" ht="11.4" customHeight="1" x14ac:dyDescent="0.2">
      <c r="A43" s="124" t="s">
        <v>269</v>
      </c>
      <c r="B43" s="9">
        <f>Önkormányzat!D812+Önkormányzat!D828</f>
        <v>1330</v>
      </c>
      <c r="C43" s="9">
        <f>Önkormányzat!E812+Önkormányzat!E828</f>
        <v>3824</v>
      </c>
      <c r="D43" s="9">
        <f>Önkormányzat!F812+Önkormányzat!F828</f>
        <v>5154</v>
      </c>
      <c r="E43" s="9">
        <f>Önkormányzat!G812+Önkormányzat!G828</f>
        <v>5144</v>
      </c>
      <c r="F43" s="9">
        <f>Önkormányzat!H812+Önkormányzat!H828</f>
        <v>1566</v>
      </c>
      <c r="G43" s="125">
        <f>Önkormányzat!D818+Önkormányzat!D835</f>
        <v>1186</v>
      </c>
      <c r="H43" s="125">
        <f>Önkormányzat!E818+Önkormányzat!E835</f>
        <v>3056</v>
      </c>
      <c r="I43" s="125">
        <f>Önkormányzat!F818+Önkormányzat!F835</f>
        <v>4242</v>
      </c>
      <c r="J43" s="125">
        <f>Önkormányzat!G818+Önkormányzat!G835</f>
        <v>4239</v>
      </c>
      <c r="K43" s="125">
        <f>Önkormányzat!H818+Önkormányzat!H835</f>
        <v>1219</v>
      </c>
    </row>
    <row r="44" spans="1:11" ht="11.4" customHeight="1" x14ac:dyDescent="0.2">
      <c r="A44" s="124" t="s">
        <v>553</v>
      </c>
      <c r="B44" s="9">
        <f>(Önkormányzat!D845)</f>
        <v>665</v>
      </c>
      <c r="C44" s="9">
        <f>(Önkormányzat!E845)</f>
        <v>0</v>
      </c>
      <c r="D44" s="9">
        <f>(Önkormányzat!F845)</f>
        <v>665</v>
      </c>
      <c r="E44" s="9">
        <f>(Önkormányzat!G845)</f>
        <v>653</v>
      </c>
      <c r="F44" s="9">
        <f>(Önkormányzat!H845)</f>
        <v>0</v>
      </c>
      <c r="G44" s="125"/>
      <c r="H44" s="125"/>
      <c r="I44" s="125"/>
      <c r="J44" s="125"/>
      <c r="K44" s="125"/>
    </row>
    <row r="45" spans="1:11" ht="11.4" customHeight="1" x14ac:dyDescent="0.2">
      <c r="A45" s="124" t="s">
        <v>196</v>
      </c>
      <c r="B45" s="9">
        <f>(Önkormányzat!D890)</f>
        <v>16689</v>
      </c>
      <c r="C45" s="9">
        <f>(Önkormányzat!E890)</f>
        <v>0</v>
      </c>
      <c r="D45" s="9">
        <f>(Önkormányzat!F890)</f>
        <v>16689</v>
      </c>
      <c r="E45" s="9">
        <f>(Önkormányzat!G890)</f>
        <v>5816</v>
      </c>
      <c r="F45" s="9">
        <f>(Önkormányzat!H890)</f>
        <v>14022</v>
      </c>
      <c r="G45" s="9"/>
      <c r="H45" s="9"/>
      <c r="I45" s="9"/>
      <c r="J45" s="9"/>
      <c r="K45" s="9"/>
    </row>
    <row r="46" spans="1:11" ht="12.6" customHeight="1" x14ac:dyDescent="0.2">
      <c r="A46" s="124" t="s">
        <v>197</v>
      </c>
      <c r="B46" s="9">
        <f>(Önkormányzat!D902)</f>
        <v>5134</v>
      </c>
      <c r="C46" s="9">
        <f>(Önkormányzat!E902)</f>
        <v>0</v>
      </c>
      <c r="D46" s="9">
        <f>(Önkormányzat!F902)</f>
        <v>5134</v>
      </c>
      <c r="E46" s="9">
        <f>(Önkormányzat!G902)</f>
        <v>6150</v>
      </c>
      <c r="F46" s="9">
        <f>(Önkormányzat!H902)</f>
        <v>6234</v>
      </c>
      <c r="G46" s="9"/>
      <c r="H46" s="9"/>
      <c r="I46" s="9"/>
      <c r="J46" s="9"/>
      <c r="K46" s="9"/>
    </row>
    <row r="47" spans="1:11" ht="12.75" customHeight="1" x14ac:dyDescent="0.2">
      <c r="A47" s="124" t="s">
        <v>229</v>
      </c>
      <c r="B47" s="9"/>
      <c r="C47" s="9"/>
      <c r="D47" s="9"/>
      <c r="E47" s="9"/>
      <c r="F47" s="9"/>
      <c r="G47" s="9">
        <f>(Önkormányzat!D910)</f>
        <v>64</v>
      </c>
      <c r="H47" s="9">
        <f>(Önkormányzat!E910)</f>
        <v>0</v>
      </c>
      <c r="I47" s="9">
        <f>(Önkormányzat!F910)</f>
        <v>64</v>
      </c>
      <c r="J47" s="9">
        <f>(Önkormányzat!G910)</f>
        <v>76</v>
      </c>
      <c r="K47" s="9">
        <f>(Önkormányzat!H910)</f>
        <v>64</v>
      </c>
    </row>
    <row r="48" spans="1:11" ht="12" customHeight="1" x14ac:dyDescent="0.2">
      <c r="A48" s="124" t="s">
        <v>230</v>
      </c>
      <c r="B48" s="9"/>
      <c r="C48" s="9"/>
      <c r="D48" s="9"/>
      <c r="E48" s="9"/>
      <c r="F48" s="9"/>
      <c r="G48" s="9">
        <f>(Önkormányzat!D920)</f>
        <v>216</v>
      </c>
      <c r="H48" s="9">
        <f>(Önkormányzat!E920)</f>
        <v>0</v>
      </c>
      <c r="I48" s="9">
        <f>(Önkormányzat!F920)</f>
        <v>216</v>
      </c>
      <c r="J48" s="9">
        <f>(Önkormányzat!G920)</f>
        <v>47</v>
      </c>
      <c r="K48" s="9">
        <f>(Önkormányzat!H920)</f>
        <v>38</v>
      </c>
    </row>
    <row r="49" spans="1:11" ht="21.75" customHeight="1" x14ac:dyDescent="0.2">
      <c r="A49" s="124" t="s">
        <v>231</v>
      </c>
      <c r="B49" s="9">
        <f>(Önkormányzat!D929)</f>
        <v>273</v>
      </c>
      <c r="C49" s="9">
        <f>(Önkormányzat!E929)</f>
        <v>0</v>
      </c>
      <c r="D49" s="9">
        <f>(Önkormányzat!F929)</f>
        <v>273</v>
      </c>
      <c r="E49" s="9">
        <f>(Önkormányzat!G929)</f>
        <v>0</v>
      </c>
      <c r="F49" s="9">
        <f>(Önkormányzat!H929)</f>
        <v>137</v>
      </c>
      <c r="G49" s="9"/>
      <c r="H49" s="9"/>
      <c r="I49" s="9"/>
      <c r="J49" s="9"/>
      <c r="K49" s="9"/>
    </row>
    <row r="50" spans="1:11" ht="12.6" customHeight="1" x14ac:dyDescent="0.2">
      <c r="A50" s="124" t="s">
        <v>232</v>
      </c>
      <c r="B50" s="9">
        <f>(Önkormányzat!D984)</f>
        <v>14557</v>
      </c>
      <c r="C50" s="9">
        <f>(Önkormányzat!E984)</f>
        <v>151</v>
      </c>
      <c r="D50" s="9">
        <f>(Önkormányzat!F984)</f>
        <v>14708</v>
      </c>
      <c r="E50" s="9">
        <f>(Önkormányzat!G984)</f>
        <v>11818</v>
      </c>
      <c r="F50" s="9">
        <f>(Önkormányzat!H984)</f>
        <v>12745</v>
      </c>
      <c r="G50" s="9"/>
      <c r="H50" s="9"/>
      <c r="I50" s="9"/>
      <c r="J50" s="9"/>
      <c r="K50" s="9"/>
    </row>
    <row r="51" spans="1:11" s="4" customFormat="1" ht="22.5" customHeight="1" x14ac:dyDescent="0.2">
      <c r="A51" s="127" t="s">
        <v>10</v>
      </c>
      <c r="B51" s="128">
        <f t="shared" ref="B51:J51" si="0">SUM(B6:B50)</f>
        <v>490145</v>
      </c>
      <c r="C51" s="128">
        <f t="shared" si="0"/>
        <v>76869</v>
      </c>
      <c r="D51" s="128">
        <f t="shared" si="0"/>
        <v>567014</v>
      </c>
      <c r="E51" s="128">
        <f t="shared" si="0"/>
        <v>368350</v>
      </c>
      <c r="F51" s="128">
        <f t="shared" ref="F51" si="1">SUM(F6:F50)</f>
        <v>479114</v>
      </c>
      <c r="G51" s="129">
        <f t="shared" si="0"/>
        <v>490145</v>
      </c>
      <c r="H51" s="128">
        <f t="shared" si="0"/>
        <v>76869</v>
      </c>
      <c r="I51" s="128">
        <f t="shared" si="0"/>
        <v>567014</v>
      </c>
      <c r="J51" s="128">
        <f t="shared" si="0"/>
        <v>573334</v>
      </c>
      <c r="K51" s="128">
        <f t="shared" ref="K51" si="2">SUM(K6:K50)</f>
        <v>479114</v>
      </c>
    </row>
    <row r="52" spans="1:11" x14ac:dyDescent="0.2">
      <c r="B52" s="12"/>
      <c r="C52" s="12"/>
      <c r="D52" s="12"/>
      <c r="E52" s="12"/>
      <c r="F52" s="12"/>
      <c r="G52" s="12"/>
      <c r="H52" s="12"/>
      <c r="I52" s="12"/>
      <c r="J52" s="12"/>
      <c r="K52" s="12"/>
    </row>
    <row r="53" spans="1:11" s="18" customFormat="1" x14ac:dyDescent="0.2">
      <c r="A53" s="131"/>
      <c r="B53" s="19"/>
      <c r="C53" s="19"/>
      <c r="D53" s="19"/>
      <c r="E53" s="19"/>
      <c r="F53" s="19"/>
      <c r="G53" s="19"/>
      <c r="H53" s="19"/>
      <c r="I53" s="19"/>
      <c r="J53" s="19"/>
      <c r="K53" s="19"/>
    </row>
    <row r="54" spans="1:11" x14ac:dyDescent="0.2"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 x14ac:dyDescent="0.2">
      <c r="A55" s="131" t="s">
        <v>567</v>
      </c>
      <c r="B55" s="12"/>
      <c r="C55" s="12"/>
      <c r="D55" s="12"/>
      <c r="E55" s="12"/>
      <c r="F55" s="12"/>
      <c r="G55" s="12"/>
      <c r="H55" s="12"/>
      <c r="I55" s="12"/>
      <c r="J55" s="12"/>
      <c r="K55" s="19">
        <f>K51-F51</f>
        <v>0</v>
      </c>
    </row>
    <row r="56" spans="1:11" x14ac:dyDescent="0.2">
      <c r="B56" s="12"/>
      <c r="C56" s="12"/>
      <c r="D56" s="12"/>
      <c r="E56" s="12"/>
      <c r="F56" s="12"/>
      <c r="G56" s="12"/>
      <c r="H56" s="12"/>
      <c r="I56" s="12"/>
      <c r="J56" s="12"/>
      <c r="K56" s="12"/>
    </row>
  </sheetData>
  <mergeCells count="5">
    <mergeCell ref="B4:F4"/>
    <mergeCell ref="G4:K4"/>
    <mergeCell ref="A1:K1"/>
    <mergeCell ref="A2:K2"/>
    <mergeCell ref="J3:K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>
    <oddHeader>&amp;CBalatonberény Önkormányzat 2022.évi költségvetés
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2"/>
  <sheetViews>
    <sheetView zoomScaleNormal="100" workbookViewId="0">
      <selection activeCell="A4" sqref="A4"/>
    </sheetView>
  </sheetViews>
  <sheetFormatPr defaultColWidth="9.109375" defaultRowHeight="10.199999999999999" x14ac:dyDescent="0.2"/>
  <cols>
    <col min="1" max="1" width="2.88671875" style="68" customWidth="1"/>
    <col min="2" max="2" width="47" style="68" customWidth="1"/>
    <col min="3" max="7" width="12.5546875" style="68" customWidth="1"/>
    <col min="8" max="8" width="9.109375" style="68"/>
    <col min="9" max="9" width="46.44140625" style="68" customWidth="1"/>
    <col min="10" max="16384" width="9.109375" style="68"/>
  </cols>
  <sheetData>
    <row r="1" spans="1:10" x14ac:dyDescent="0.2">
      <c r="A1" s="75"/>
      <c r="B1" s="76"/>
      <c r="C1" s="77"/>
      <c r="D1" s="77"/>
      <c r="E1" s="77"/>
      <c r="F1" s="77"/>
      <c r="G1" s="77"/>
    </row>
    <row r="2" spans="1:10" x14ac:dyDescent="0.2">
      <c r="A2" s="156" t="s">
        <v>186</v>
      </c>
      <c r="B2" s="156"/>
      <c r="C2" s="156"/>
      <c r="D2" s="156"/>
      <c r="E2" s="156"/>
      <c r="F2" s="156"/>
      <c r="G2" s="156"/>
    </row>
    <row r="3" spans="1:10" x14ac:dyDescent="0.2">
      <c r="A3" s="157" t="s">
        <v>771</v>
      </c>
      <c r="B3" s="157"/>
      <c r="C3" s="157"/>
      <c r="D3" s="157"/>
      <c r="E3" s="157"/>
      <c r="F3" s="157"/>
      <c r="G3" s="157"/>
    </row>
    <row r="4" spans="1:10" ht="12.75" customHeight="1" x14ac:dyDescent="0.2">
      <c r="A4" s="93"/>
      <c r="B4" s="93"/>
      <c r="C4" s="93"/>
      <c r="D4" s="93"/>
      <c r="E4" s="93"/>
      <c r="F4" s="93" t="s">
        <v>770</v>
      </c>
      <c r="G4" s="93"/>
    </row>
    <row r="5" spans="1:10" s="27" customFormat="1" ht="32.25" customHeight="1" x14ac:dyDescent="0.2">
      <c r="A5" s="29"/>
      <c r="B5" s="30"/>
      <c r="C5" s="31" t="s">
        <v>576</v>
      </c>
      <c r="D5" s="31" t="s">
        <v>577</v>
      </c>
      <c r="E5" s="31" t="s">
        <v>578</v>
      </c>
      <c r="F5" s="31" t="s">
        <v>579</v>
      </c>
      <c r="G5" s="31" t="s">
        <v>698</v>
      </c>
      <c r="I5" s="34" t="s">
        <v>763</v>
      </c>
    </row>
    <row r="6" spans="1:10" x14ac:dyDescent="0.2">
      <c r="A6" s="75"/>
      <c r="B6" s="78" t="s">
        <v>13</v>
      </c>
      <c r="C6" s="77"/>
      <c r="D6" s="77"/>
      <c r="E6" s="77"/>
      <c r="F6" s="77"/>
      <c r="G6" s="77"/>
      <c r="I6" s="105" t="s">
        <v>492</v>
      </c>
      <c r="J6" s="82">
        <f>SUM(J7:J11)</f>
        <v>34688</v>
      </c>
    </row>
    <row r="7" spans="1:10" x14ac:dyDescent="0.2">
      <c r="A7" s="79">
        <v>1</v>
      </c>
      <c r="B7" s="7" t="s">
        <v>14</v>
      </c>
      <c r="C7" s="9">
        <f>(Önkormányzat!D991)</f>
        <v>37089</v>
      </c>
      <c r="D7" s="9">
        <f>(Önkormányzat!E991)</f>
        <v>7353</v>
      </c>
      <c r="E7" s="9">
        <f>(Önkormányzat!F991)</f>
        <v>44442</v>
      </c>
      <c r="F7" s="9">
        <f>(Önkormányzat!G991)</f>
        <v>36350</v>
      </c>
      <c r="G7" s="9">
        <f>(Önkormányzat!H991)</f>
        <v>47881</v>
      </c>
      <c r="I7" s="68" t="s">
        <v>483</v>
      </c>
      <c r="J7" s="68">
        <v>23832</v>
      </c>
    </row>
    <row r="8" spans="1:10" x14ac:dyDescent="0.2">
      <c r="A8" s="79">
        <v>2</v>
      </c>
      <c r="B8" s="7" t="s">
        <v>15</v>
      </c>
      <c r="C8" s="9">
        <f>(Önkormányzat!D992)</f>
        <v>5736</v>
      </c>
      <c r="D8" s="9">
        <f>(Önkormányzat!E992)</f>
        <v>866</v>
      </c>
      <c r="E8" s="9">
        <f>(Önkormányzat!F992)</f>
        <v>6602</v>
      </c>
      <c r="F8" s="9">
        <f>(Önkormányzat!G992)</f>
        <v>4261</v>
      </c>
      <c r="G8" s="9">
        <f>(Önkormányzat!H992)</f>
        <v>5235</v>
      </c>
      <c r="I8" s="68" t="s">
        <v>484</v>
      </c>
      <c r="J8" s="68">
        <v>1806</v>
      </c>
    </row>
    <row r="9" spans="1:10" x14ac:dyDescent="0.2">
      <c r="A9" s="79">
        <v>3</v>
      </c>
      <c r="B9" s="7" t="s">
        <v>16</v>
      </c>
      <c r="C9" s="9">
        <f>(Önkormányzat!D993)</f>
        <v>90734</v>
      </c>
      <c r="D9" s="9">
        <f>(Önkormányzat!E993)</f>
        <v>26985</v>
      </c>
      <c r="E9" s="9">
        <f>(Önkormányzat!F993)</f>
        <v>117719</v>
      </c>
      <c r="F9" s="9">
        <f>(Önkormányzat!G993)</f>
        <v>71933</v>
      </c>
      <c r="G9" s="9">
        <f>(Önkormányzat!H993)</f>
        <v>88735</v>
      </c>
      <c r="I9" s="68" t="s">
        <v>485</v>
      </c>
      <c r="J9" s="68">
        <v>9000</v>
      </c>
    </row>
    <row r="10" spans="1:10" x14ac:dyDescent="0.2">
      <c r="A10" s="79">
        <v>4</v>
      </c>
      <c r="B10" s="7" t="s">
        <v>103</v>
      </c>
      <c r="C10" s="9">
        <f>(Önkormányzat!D994)</f>
        <v>32188</v>
      </c>
      <c r="D10" s="9">
        <f>(Önkormányzat!E994)</f>
        <v>3626</v>
      </c>
      <c r="E10" s="9">
        <f>(Önkormányzat!F994)</f>
        <v>35814</v>
      </c>
      <c r="F10" s="9">
        <f>(Önkormányzat!G994)</f>
        <v>34745</v>
      </c>
      <c r="G10" s="9">
        <f>(Önkormányzat!H994)</f>
        <v>34688</v>
      </c>
      <c r="I10" s="68" t="s">
        <v>486</v>
      </c>
      <c r="J10" s="68">
        <v>50</v>
      </c>
    </row>
    <row r="11" spans="1:10" x14ac:dyDescent="0.2">
      <c r="A11" s="79">
        <v>5</v>
      </c>
      <c r="B11" s="7" t="s">
        <v>104</v>
      </c>
      <c r="C11" s="9">
        <f>(Önkormányzat!D995)</f>
        <v>67298</v>
      </c>
      <c r="D11" s="9">
        <f>(Önkormányzat!E995)</f>
        <v>12896</v>
      </c>
      <c r="E11" s="9">
        <f>(Önkormányzat!F995)</f>
        <v>80194</v>
      </c>
      <c r="F11" s="9">
        <f>(Önkormányzat!G995)</f>
        <v>76089</v>
      </c>
      <c r="G11" s="9">
        <f>(Önkormányzat!H995)</f>
        <v>83949</v>
      </c>
    </row>
    <row r="12" spans="1:10" x14ac:dyDescent="0.2">
      <c r="A12" s="79">
        <v>6</v>
      </c>
      <c r="B12" s="7" t="s">
        <v>94</v>
      </c>
      <c r="C12" s="9">
        <f>(Önkormányzat!D996)</f>
        <v>0</v>
      </c>
      <c r="D12" s="9">
        <f>(Önkormányzat!E996)</f>
        <v>0</v>
      </c>
      <c r="E12" s="9">
        <f>(Önkormányzat!F996)</f>
        <v>0</v>
      </c>
      <c r="F12" s="9">
        <f>(Önkormányzat!G996)</f>
        <v>0</v>
      </c>
      <c r="G12" s="9">
        <f>(Önkormányzat!H996)</f>
        <v>0</v>
      </c>
    </row>
    <row r="13" spans="1:10" x14ac:dyDescent="0.2">
      <c r="A13" s="79">
        <v>7</v>
      </c>
      <c r="B13" s="7" t="s">
        <v>17</v>
      </c>
      <c r="C13" s="9">
        <f>(Önkormányzat!D997)</f>
        <v>5410</v>
      </c>
      <c r="D13" s="9">
        <f>(Önkormányzat!E997)</f>
        <v>0</v>
      </c>
      <c r="E13" s="9">
        <f>(Önkormányzat!F997)</f>
        <v>5410</v>
      </c>
      <c r="F13" s="9">
        <f>(Önkormányzat!G997)</f>
        <v>5208</v>
      </c>
      <c r="G13" s="9">
        <f>(Önkormányzat!H997)</f>
        <v>6560</v>
      </c>
      <c r="I13" s="105" t="s">
        <v>487</v>
      </c>
      <c r="J13" s="82">
        <f>SUM(J14:J19)</f>
        <v>83949</v>
      </c>
    </row>
    <row r="14" spans="1:10" x14ac:dyDescent="0.2">
      <c r="A14" s="79">
        <v>8</v>
      </c>
      <c r="B14" s="7" t="s">
        <v>18</v>
      </c>
      <c r="C14" s="9"/>
      <c r="D14" s="9"/>
      <c r="E14" s="9"/>
      <c r="F14" s="9"/>
      <c r="G14" s="9"/>
      <c r="I14" s="68" t="s">
        <v>488</v>
      </c>
      <c r="J14" s="68">
        <v>270</v>
      </c>
    </row>
    <row r="15" spans="1:10" x14ac:dyDescent="0.2">
      <c r="A15" s="79">
        <v>9</v>
      </c>
      <c r="B15" s="7" t="s">
        <v>19</v>
      </c>
      <c r="C15" s="9">
        <f>(Önkormányzat!D998)</f>
        <v>3300</v>
      </c>
      <c r="D15" s="9">
        <f>(Önkormányzat!E998)</f>
        <v>0</v>
      </c>
      <c r="E15" s="9">
        <f>(Önkormányzat!F998)</f>
        <v>3300</v>
      </c>
      <c r="F15" s="9">
        <f>(Önkormányzat!G998)</f>
        <v>0</v>
      </c>
      <c r="G15" s="9">
        <f>(Önkormányzat!H998)</f>
        <v>3300</v>
      </c>
      <c r="I15" s="68" t="s">
        <v>489</v>
      </c>
      <c r="J15" s="68">
        <v>73923</v>
      </c>
    </row>
    <row r="16" spans="1:10" x14ac:dyDescent="0.2">
      <c r="A16" s="79">
        <v>10</v>
      </c>
      <c r="B16" s="15" t="s">
        <v>302</v>
      </c>
      <c r="C16" s="9">
        <f>(Önkormányzat!D999)</f>
        <v>4704</v>
      </c>
      <c r="D16" s="9">
        <f>(Önkormányzat!E999)</f>
        <v>2046</v>
      </c>
      <c r="E16" s="9">
        <f>(Önkormányzat!F999)</f>
        <v>6750</v>
      </c>
      <c r="F16" s="9">
        <f>(Önkormányzat!G999)</f>
        <v>6733</v>
      </c>
      <c r="G16" s="9">
        <f>(Önkormányzat!H999)</f>
        <v>6727</v>
      </c>
      <c r="I16" s="68" t="s">
        <v>764</v>
      </c>
      <c r="J16" s="68">
        <v>1476</v>
      </c>
    </row>
    <row r="17" spans="1:10" s="82" customFormat="1" x14ac:dyDescent="0.2">
      <c r="A17" s="80">
        <v>11</v>
      </c>
      <c r="B17" s="81" t="s">
        <v>109</v>
      </c>
      <c r="C17" s="74">
        <f t="shared" ref="C17:E17" si="0">SUM(C7:C16)</f>
        <v>246459</v>
      </c>
      <c r="D17" s="74">
        <f t="shared" si="0"/>
        <v>53772</v>
      </c>
      <c r="E17" s="74">
        <f t="shared" si="0"/>
        <v>300231</v>
      </c>
      <c r="F17" s="74">
        <f t="shared" ref="F17:G17" si="1">SUM(F7:F16)</f>
        <v>235319</v>
      </c>
      <c r="G17" s="74">
        <f t="shared" si="1"/>
        <v>277075</v>
      </c>
      <c r="I17" s="68" t="s">
        <v>765</v>
      </c>
      <c r="J17" s="68">
        <v>150</v>
      </c>
    </row>
    <row r="18" spans="1:10" x14ac:dyDescent="0.2">
      <c r="A18" s="79">
        <v>12</v>
      </c>
      <c r="B18" s="7" t="s">
        <v>21</v>
      </c>
      <c r="C18" s="9">
        <f>(Önkormányzat!D1002)</f>
        <v>16192</v>
      </c>
      <c r="D18" s="9">
        <f>(Önkormányzat!E1002)</f>
        <v>75585</v>
      </c>
      <c r="E18" s="9">
        <f>(Önkormányzat!F1002)</f>
        <v>91777</v>
      </c>
      <c r="F18" s="9">
        <f>(Önkormányzat!G1002)</f>
        <v>16306</v>
      </c>
      <c r="G18" s="9">
        <f>(Önkormányzat!H1002)</f>
        <v>151064</v>
      </c>
      <c r="I18" s="68" t="s">
        <v>490</v>
      </c>
      <c r="J18" s="68">
        <v>2030</v>
      </c>
    </row>
    <row r="19" spans="1:10" x14ac:dyDescent="0.2">
      <c r="A19" s="79">
        <v>13</v>
      </c>
      <c r="B19" s="7" t="s">
        <v>22</v>
      </c>
      <c r="C19" s="9">
        <f>(Önkormányzat!D1003)</f>
        <v>172558</v>
      </c>
      <c r="D19" s="9">
        <f>(Önkormányzat!E1003)</f>
        <v>-30271</v>
      </c>
      <c r="E19" s="9">
        <f>(Önkormányzat!F1003)</f>
        <v>142287</v>
      </c>
      <c r="F19" s="9">
        <f>(Önkormányzat!G1003)</f>
        <v>116607</v>
      </c>
      <c r="G19" s="9">
        <f>(Önkormányzat!H1003)</f>
        <v>30127</v>
      </c>
      <c r="I19" s="68" t="s">
        <v>491</v>
      </c>
      <c r="J19" s="68">
        <v>6100</v>
      </c>
    </row>
    <row r="20" spans="1:10" x14ac:dyDescent="0.2">
      <c r="A20" s="79">
        <v>14</v>
      </c>
      <c r="B20" s="7" t="s">
        <v>101</v>
      </c>
      <c r="C20" s="9">
        <f>(Önkormányzat!D1004)</f>
        <v>0</v>
      </c>
      <c r="D20" s="9">
        <f>(Önkormányzat!E1004)</f>
        <v>118</v>
      </c>
      <c r="E20" s="9">
        <f>(Önkormányzat!F1004)</f>
        <v>118</v>
      </c>
      <c r="F20" s="9">
        <f>(Önkormányzat!G1004)</f>
        <v>118</v>
      </c>
      <c r="G20" s="9">
        <f>(Önkormányzat!H1004)</f>
        <v>0</v>
      </c>
    </row>
    <row r="21" spans="1:10" x14ac:dyDescent="0.2">
      <c r="A21" s="79">
        <v>15</v>
      </c>
      <c r="B21" s="7" t="s">
        <v>102</v>
      </c>
      <c r="C21" s="9">
        <f>(Önkormányzat!D1005)</f>
        <v>0</v>
      </c>
      <c r="D21" s="9">
        <f>(Önkormányzat!E1005)</f>
        <v>0</v>
      </c>
      <c r="E21" s="9">
        <f>(Önkormányzat!F1005)</f>
        <v>0</v>
      </c>
      <c r="F21" s="9">
        <f>(Önkormányzat!G1005)</f>
        <v>0</v>
      </c>
      <c r="G21" s="9">
        <f>(Önkormányzat!H1005)</f>
        <v>0</v>
      </c>
    </row>
    <row r="22" spans="1:10" x14ac:dyDescent="0.2">
      <c r="A22" s="79">
        <v>16</v>
      </c>
      <c r="B22" s="7" t="s">
        <v>23</v>
      </c>
      <c r="C22" s="9">
        <f>(Önkormányzat!D1006)</f>
        <v>54936</v>
      </c>
      <c r="D22" s="9">
        <f>(Önkormányzat!E1006)</f>
        <v>-22335</v>
      </c>
      <c r="E22" s="9">
        <f>(Önkormányzat!F1006)</f>
        <v>32601</v>
      </c>
      <c r="F22" s="9">
        <f>(Önkormányzat!G1006)</f>
        <v>0</v>
      </c>
      <c r="G22" s="9">
        <f>(Önkormányzat!H1006)</f>
        <v>20848</v>
      </c>
    </row>
    <row r="23" spans="1:10" s="82" customFormat="1" x14ac:dyDescent="0.2">
      <c r="A23" s="80">
        <v>17</v>
      </c>
      <c r="B23" s="81" t="s">
        <v>110</v>
      </c>
      <c r="C23" s="74">
        <f t="shared" ref="C23:E23" si="2">SUM(C18:C22)</f>
        <v>243686</v>
      </c>
      <c r="D23" s="74">
        <f t="shared" si="2"/>
        <v>23097</v>
      </c>
      <c r="E23" s="74">
        <f t="shared" si="2"/>
        <v>266783</v>
      </c>
      <c r="F23" s="74">
        <f t="shared" ref="F23:G23" si="3">SUM(F18:F22)</f>
        <v>133031</v>
      </c>
      <c r="G23" s="74">
        <f t="shared" si="3"/>
        <v>202039</v>
      </c>
    </row>
    <row r="24" spans="1:10" x14ac:dyDescent="0.2">
      <c r="A24" s="79">
        <v>18</v>
      </c>
      <c r="B24" s="7" t="s">
        <v>24</v>
      </c>
      <c r="C24" s="9">
        <f>(Önkormányzat!D1007)</f>
        <v>0</v>
      </c>
      <c r="D24" s="9">
        <f>(Önkormányzat!E1007)</f>
        <v>0</v>
      </c>
      <c r="E24" s="9">
        <f>(Önkormányzat!F1007)</f>
        <v>0</v>
      </c>
      <c r="F24" s="9">
        <f>(Önkormányzat!G1007)</f>
        <v>0</v>
      </c>
      <c r="G24" s="9">
        <f>(Önkormányzat!H1007)</f>
        <v>0</v>
      </c>
    </row>
    <row r="25" spans="1:10" x14ac:dyDescent="0.2">
      <c r="A25" s="79">
        <v>19</v>
      </c>
      <c r="B25" s="7" t="s">
        <v>25</v>
      </c>
      <c r="C25" s="9">
        <f>(Önkormányzat!D1008)</f>
        <v>0</v>
      </c>
      <c r="D25" s="9">
        <f>(Önkormányzat!E1008)</f>
        <v>0</v>
      </c>
      <c r="E25" s="9">
        <f>(Önkormányzat!F1008)</f>
        <v>0</v>
      </c>
      <c r="F25" s="9">
        <f>(Önkormányzat!G1008)</f>
        <v>0</v>
      </c>
      <c r="G25" s="9">
        <f>(Önkormányzat!H1008)</f>
        <v>0</v>
      </c>
    </row>
    <row r="26" spans="1:10" x14ac:dyDescent="0.2">
      <c r="A26" s="79">
        <v>20</v>
      </c>
      <c r="B26" s="7" t="s">
        <v>20</v>
      </c>
      <c r="C26" s="9">
        <f>(Önkormányzat!D1010)</f>
        <v>0</v>
      </c>
      <c r="D26" s="9">
        <f>(Önkormányzat!E1010)</f>
        <v>0</v>
      </c>
      <c r="E26" s="9">
        <f>(Önkormányzat!F1010)</f>
        <v>0</v>
      </c>
      <c r="F26" s="9">
        <f>(Önkormányzat!G1010)</f>
        <v>0</v>
      </c>
      <c r="G26" s="9">
        <f>(Önkormányzat!H1010)</f>
        <v>0</v>
      </c>
    </row>
    <row r="27" spans="1:10" s="82" customFormat="1" x14ac:dyDescent="0.2">
      <c r="A27" s="80">
        <v>21</v>
      </c>
      <c r="B27" s="81" t="s">
        <v>111</v>
      </c>
      <c r="C27" s="74">
        <f>(Önkormányzat!D1011)</f>
        <v>490145</v>
      </c>
      <c r="D27" s="74">
        <f>(Önkormányzat!E1011)</f>
        <v>76869</v>
      </c>
      <c r="E27" s="74">
        <f>(Önkormányzat!F1011)</f>
        <v>567014</v>
      </c>
      <c r="F27" s="74">
        <f>(Önkormányzat!G1011)</f>
        <v>368350</v>
      </c>
      <c r="G27" s="74">
        <f>(Önkormányzat!H1011)</f>
        <v>479114</v>
      </c>
    </row>
    <row r="28" spans="1:10" s="86" customFormat="1" x14ac:dyDescent="0.2">
      <c r="A28" s="83"/>
      <c r="B28" s="84"/>
      <c r="C28" s="85"/>
      <c r="D28" s="85"/>
      <c r="E28" s="85"/>
      <c r="F28" s="85"/>
      <c r="G28" s="85"/>
    </row>
    <row r="29" spans="1:10" x14ac:dyDescent="0.2">
      <c r="A29" s="75"/>
      <c r="B29" s="78" t="s">
        <v>26</v>
      </c>
      <c r="C29" s="77"/>
      <c r="D29" s="77"/>
      <c r="E29" s="77"/>
      <c r="F29" s="77"/>
      <c r="G29" s="77"/>
    </row>
    <row r="30" spans="1:10" x14ac:dyDescent="0.2">
      <c r="A30" s="79">
        <v>1</v>
      </c>
      <c r="B30" s="7" t="s">
        <v>27</v>
      </c>
      <c r="C30" s="9">
        <f>(Önkormányzat!D1013)</f>
        <v>17421</v>
      </c>
      <c r="D30" s="9">
        <f>(Önkormányzat!E1013)</f>
        <v>0</v>
      </c>
      <c r="E30" s="9">
        <f>(Önkormányzat!F1013)</f>
        <v>17421</v>
      </c>
      <c r="F30" s="9">
        <f>(Önkormányzat!G1013)</f>
        <v>18961</v>
      </c>
      <c r="G30" s="9">
        <f>(Önkormányzat!H1013)</f>
        <v>19532</v>
      </c>
      <c r="I30" s="105" t="s">
        <v>493</v>
      </c>
      <c r="J30" s="82">
        <f>SUM(J31:J37)</f>
        <v>25074</v>
      </c>
    </row>
    <row r="31" spans="1:10" x14ac:dyDescent="0.2">
      <c r="A31" s="79">
        <v>2</v>
      </c>
      <c r="B31" s="7" t="s">
        <v>28</v>
      </c>
      <c r="C31" s="9">
        <f>(Önkormányzat!D1014)</f>
        <v>35000</v>
      </c>
      <c r="D31" s="9">
        <f>(Önkormányzat!E1014)</f>
        <v>0</v>
      </c>
      <c r="E31" s="9">
        <f>(Önkormányzat!F1014)</f>
        <v>35000</v>
      </c>
      <c r="F31" s="9">
        <f>(Önkormányzat!G1014)</f>
        <v>30934</v>
      </c>
      <c r="G31" s="9">
        <f>(Önkormányzat!H1014)</f>
        <v>31000</v>
      </c>
      <c r="I31" s="68" t="s">
        <v>494</v>
      </c>
      <c r="J31" s="68">
        <v>2276</v>
      </c>
    </row>
    <row r="32" spans="1:10" x14ac:dyDescent="0.2">
      <c r="A32" s="79">
        <v>3</v>
      </c>
      <c r="B32" s="7" t="s">
        <v>71</v>
      </c>
      <c r="C32" s="9">
        <f>(Önkormányzat!D1015)</f>
        <v>32000</v>
      </c>
      <c r="D32" s="9">
        <f>(Önkormányzat!E1015)</f>
        <v>0</v>
      </c>
      <c r="E32" s="9">
        <f>(Önkormányzat!F1015)</f>
        <v>32000</v>
      </c>
      <c r="F32" s="9">
        <f>(Önkormányzat!G1015)</f>
        <v>27851</v>
      </c>
      <c r="G32" s="9">
        <f>(Önkormányzat!H1015)</f>
        <v>27000</v>
      </c>
      <c r="I32" s="68" t="s">
        <v>495</v>
      </c>
      <c r="J32" s="68">
        <v>7064</v>
      </c>
    </row>
    <row r="33" spans="1:10" x14ac:dyDescent="0.2">
      <c r="A33" s="79">
        <v>4</v>
      </c>
      <c r="B33" s="7" t="s">
        <v>188</v>
      </c>
      <c r="C33" s="9">
        <f>(Önkormányzat!D1016)</f>
        <v>6300</v>
      </c>
      <c r="D33" s="9">
        <f>(Önkormányzat!E1016)</f>
        <v>0</v>
      </c>
      <c r="E33" s="9">
        <f>(Önkormányzat!F1016)</f>
        <v>6300</v>
      </c>
      <c r="F33" s="9">
        <f>(Önkormányzat!G1016)</f>
        <v>6405</v>
      </c>
      <c r="G33" s="9">
        <f>(Önkormányzat!H1016)</f>
        <v>6400</v>
      </c>
      <c r="I33" s="68" t="s">
        <v>766</v>
      </c>
      <c r="J33" s="68">
        <v>3916</v>
      </c>
    </row>
    <row r="34" spans="1:10" x14ac:dyDescent="0.2">
      <c r="A34" s="79">
        <v>5</v>
      </c>
      <c r="B34" s="7" t="s">
        <v>72</v>
      </c>
      <c r="C34" s="9">
        <f>(Önkormányzat!D1017)</f>
        <v>0</v>
      </c>
      <c r="D34" s="9">
        <f>(Önkormányzat!E1017)</f>
        <v>0</v>
      </c>
      <c r="E34" s="9">
        <f>(Önkormányzat!F1017)</f>
        <v>0</v>
      </c>
      <c r="F34" s="9">
        <f>(Önkormányzat!G1017)</f>
        <v>14681</v>
      </c>
      <c r="G34" s="9">
        <f>(Önkormányzat!H1017)</f>
        <v>14000</v>
      </c>
      <c r="I34" s="68" t="s">
        <v>767</v>
      </c>
      <c r="J34" s="68">
        <v>1361</v>
      </c>
    </row>
    <row r="35" spans="1:10" x14ac:dyDescent="0.2">
      <c r="A35" s="79">
        <v>6</v>
      </c>
      <c r="B35" s="7" t="s">
        <v>73</v>
      </c>
      <c r="C35" s="9">
        <f>(Önkormányzat!D1018)</f>
        <v>17000</v>
      </c>
      <c r="D35" s="9">
        <f>(Önkormányzat!E1018)</f>
        <v>6103</v>
      </c>
      <c r="E35" s="9">
        <f>(Önkormányzat!F1018)</f>
        <v>23103</v>
      </c>
      <c r="F35" s="9">
        <f>(Önkormányzat!G1018)</f>
        <v>34233</v>
      </c>
      <c r="G35" s="9">
        <f>(Önkormányzat!H1018)</f>
        <v>32000</v>
      </c>
      <c r="I35" s="68" t="s">
        <v>496</v>
      </c>
      <c r="J35" s="68">
        <v>9238</v>
      </c>
    </row>
    <row r="36" spans="1:10" x14ac:dyDescent="0.2">
      <c r="A36" s="79">
        <v>7</v>
      </c>
      <c r="B36" s="7" t="s">
        <v>29</v>
      </c>
      <c r="C36" s="9">
        <f>(Önkormányzat!D1019)</f>
        <v>1300</v>
      </c>
      <c r="D36" s="9">
        <f>(Önkormányzat!E1019)</f>
        <v>0</v>
      </c>
      <c r="E36" s="9">
        <f>(Önkormányzat!F1019)</f>
        <v>1300</v>
      </c>
      <c r="F36" s="9">
        <f>(Önkormányzat!G1019)</f>
        <v>3608</v>
      </c>
      <c r="G36" s="9">
        <f>(Önkormányzat!H1019)</f>
        <v>1000</v>
      </c>
      <c r="I36" s="68" t="s">
        <v>497</v>
      </c>
      <c r="J36" s="68">
        <v>1219</v>
      </c>
    </row>
    <row r="37" spans="1:10" s="82" customFormat="1" x14ac:dyDescent="0.2">
      <c r="A37" s="80">
        <v>8</v>
      </c>
      <c r="B37" s="81" t="s">
        <v>215</v>
      </c>
      <c r="C37" s="74">
        <f t="shared" ref="C37:E37" si="4">SUM(C31:C36)</f>
        <v>91600</v>
      </c>
      <c r="D37" s="74">
        <f t="shared" si="4"/>
        <v>6103</v>
      </c>
      <c r="E37" s="74">
        <f t="shared" si="4"/>
        <v>97703</v>
      </c>
      <c r="F37" s="74">
        <f t="shared" ref="F37:G37" si="5">SUM(F31:F36)</f>
        <v>117712</v>
      </c>
      <c r="G37" s="74">
        <f t="shared" si="5"/>
        <v>111400</v>
      </c>
      <c r="I37" s="68"/>
      <c r="J37" s="68"/>
    </row>
    <row r="38" spans="1:10" x14ac:dyDescent="0.2">
      <c r="A38" s="79">
        <v>9</v>
      </c>
      <c r="B38" s="87" t="s">
        <v>75</v>
      </c>
      <c r="C38" s="9">
        <f>(Önkormányzat!D1020)</f>
        <v>0</v>
      </c>
      <c r="D38" s="9">
        <f>(Önkormányzat!E1020)</f>
        <v>0</v>
      </c>
      <c r="E38" s="9">
        <f>(Önkormányzat!F1020)</f>
        <v>0</v>
      </c>
      <c r="F38" s="9">
        <f>(Önkormányzat!G1020)</f>
        <v>0</v>
      </c>
      <c r="G38" s="9">
        <f>(Önkormányzat!H1020)</f>
        <v>0</v>
      </c>
    </row>
    <row r="39" spans="1:10" x14ac:dyDescent="0.2">
      <c r="A39" s="79">
        <v>10</v>
      </c>
      <c r="B39" s="87" t="s">
        <v>30</v>
      </c>
      <c r="C39" s="9">
        <f>(Önkormányzat!D1021)</f>
        <v>0</v>
      </c>
      <c r="D39" s="9">
        <f>(Önkormányzat!E1021)</f>
        <v>0</v>
      </c>
      <c r="E39" s="9">
        <f>(Önkormányzat!F1021)</f>
        <v>0</v>
      </c>
      <c r="F39" s="9">
        <f>(Önkormányzat!G1021)</f>
        <v>0</v>
      </c>
      <c r="G39" s="9">
        <f>(Önkormányzat!H1021)</f>
        <v>0</v>
      </c>
    </row>
    <row r="40" spans="1:10" x14ac:dyDescent="0.2">
      <c r="A40" s="79">
        <v>11</v>
      </c>
      <c r="B40" s="7" t="s">
        <v>74</v>
      </c>
      <c r="C40" s="9">
        <f>(Önkormányzat!D1022)</f>
        <v>0</v>
      </c>
      <c r="D40" s="9">
        <f>(Önkormányzat!E1022)</f>
        <v>0</v>
      </c>
      <c r="E40" s="9">
        <f>(Önkormányzat!F1022)</f>
        <v>0</v>
      </c>
      <c r="F40" s="9">
        <f>(Önkormányzat!G1022)</f>
        <v>0</v>
      </c>
      <c r="G40" s="9">
        <f>(Önkormányzat!H1022)</f>
        <v>0</v>
      </c>
    </row>
    <row r="41" spans="1:10" x14ac:dyDescent="0.2">
      <c r="A41" s="79">
        <v>12</v>
      </c>
      <c r="B41" s="7" t="s">
        <v>31</v>
      </c>
      <c r="C41" s="9">
        <f>(Önkormányzat!D1023)</f>
        <v>41333</v>
      </c>
      <c r="D41" s="9">
        <f>(Önkormányzat!E1023)</f>
        <v>20667</v>
      </c>
      <c r="E41" s="9">
        <f>(Önkormányzat!F1023)</f>
        <v>62000</v>
      </c>
      <c r="F41" s="9">
        <f>(Önkormányzat!G1023)</f>
        <v>62000</v>
      </c>
      <c r="G41" s="9">
        <f>(Önkormányzat!H1023)</f>
        <v>41920</v>
      </c>
    </row>
    <row r="42" spans="1:10" x14ac:dyDescent="0.2">
      <c r="A42" s="79">
        <v>13</v>
      </c>
      <c r="B42" s="7" t="s">
        <v>105</v>
      </c>
      <c r="C42" s="9">
        <f>(Önkormányzat!D1024)</f>
        <v>32401</v>
      </c>
      <c r="D42" s="9">
        <f>(Önkormányzat!E1024)</f>
        <v>-3301</v>
      </c>
      <c r="E42" s="9">
        <f>(Önkormányzat!F1024)</f>
        <v>29100</v>
      </c>
      <c r="F42" s="9">
        <f>(Önkormányzat!G1024)</f>
        <v>23016</v>
      </c>
      <c r="G42" s="9">
        <f>(Önkormányzat!H1024)</f>
        <v>25074</v>
      </c>
    </row>
    <row r="43" spans="1:10" x14ac:dyDescent="0.2">
      <c r="A43" s="79">
        <v>14</v>
      </c>
      <c r="B43" s="7" t="s">
        <v>106</v>
      </c>
      <c r="C43" s="9">
        <f>(Önkormányzat!D1025)</f>
        <v>0</v>
      </c>
      <c r="D43" s="9">
        <f>(Önkormányzat!E1025)</f>
        <v>0</v>
      </c>
      <c r="E43" s="9">
        <f>(Önkormányzat!F1025)</f>
        <v>0</v>
      </c>
      <c r="F43" s="9">
        <f>(Önkormányzat!G1025)</f>
        <v>101</v>
      </c>
      <c r="G43" s="9">
        <f>(Önkormányzat!H1025)</f>
        <v>100</v>
      </c>
    </row>
    <row r="44" spans="1:10" x14ac:dyDescent="0.2">
      <c r="A44" s="79">
        <v>15</v>
      </c>
      <c r="B44" s="7" t="s">
        <v>32</v>
      </c>
      <c r="C44" s="9">
        <f>(Önkormányzat!D1026)</f>
        <v>0</v>
      </c>
      <c r="D44" s="9">
        <f>(Önkormányzat!E1026)</f>
        <v>0</v>
      </c>
      <c r="E44" s="9">
        <f>(Önkormányzat!F1026)</f>
        <v>0</v>
      </c>
      <c r="F44" s="9">
        <f>(Önkormányzat!G1026)</f>
        <v>0</v>
      </c>
      <c r="G44" s="9">
        <f>(Önkormányzat!H1026)</f>
        <v>0</v>
      </c>
    </row>
    <row r="45" spans="1:10" x14ac:dyDescent="0.2">
      <c r="A45" s="79">
        <v>16</v>
      </c>
      <c r="B45" s="7" t="s">
        <v>97</v>
      </c>
      <c r="C45" s="9">
        <f>(Önkormányzat!D1027)</f>
        <v>0</v>
      </c>
      <c r="D45" s="9">
        <f>(Önkormányzat!E1027)</f>
        <v>0</v>
      </c>
      <c r="E45" s="9">
        <f>(Önkormányzat!F1027)</f>
        <v>0</v>
      </c>
      <c r="F45" s="9">
        <f>(Önkormányzat!G1027)</f>
        <v>0</v>
      </c>
      <c r="G45" s="9">
        <f>(Önkormányzat!H1027)</f>
        <v>0</v>
      </c>
    </row>
    <row r="46" spans="1:10" x14ac:dyDescent="0.2">
      <c r="A46" s="79">
        <v>17</v>
      </c>
      <c r="B46" s="15" t="s">
        <v>445</v>
      </c>
      <c r="C46" s="9">
        <f>(Önkormányzat!D1028)</f>
        <v>0</v>
      </c>
      <c r="D46" s="9">
        <f>(Önkormányzat!E1028)</f>
        <v>0</v>
      </c>
      <c r="E46" s="9">
        <f>(Önkormányzat!F1028)</f>
        <v>0</v>
      </c>
      <c r="F46" s="9">
        <f>(Önkormányzat!G1028)</f>
        <v>1677</v>
      </c>
      <c r="G46" s="9">
        <f>(Önkormányzat!H1028)</f>
        <v>0</v>
      </c>
    </row>
    <row r="47" spans="1:10" s="82" customFormat="1" x14ac:dyDescent="0.2">
      <c r="A47" s="80">
        <v>18</v>
      </c>
      <c r="B47" s="81" t="s">
        <v>216</v>
      </c>
      <c r="C47" s="74">
        <f>(Önkormányzat!D1029)</f>
        <v>182755</v>
      </c>
      <c r="D47" s="74">
        <f>(Önkormányzat!E1029)</f>
        <v>23469</v>
      </c>
      <c r="E47" s="74">
        <f>(Önkormányzat!F1029)</f>
        <v>206224</v>
      </c>
      <c r="F47" s="74">
        <f>(Önkormányzat!G1029)</f>
        <v>223467</v>
      </c>
      <c r="G47" s="74">
        <f>(Önkormányzat!H1029)</f>
        <v>198026</v>
      </c>
    </row>
    <row r="48" spans="1:10" x14ac:dyDescent="0.2">
      <c r="A48" s="79">
        <v>19</v>
      </c>
      <c r="B48" s="87" t="s">
        <v>34</v>
      </c>
      <c r="C48" s="9">
        <f>(Önkormányzat!D1031)</f>
        <v>0</v>
      </c>
      <c r="D48" s="9">
        <f>(Önkormányzat!E1031)</f>
        <v>0</v>
      </c>
      <c r="E48" s="9">
        <f>(Önkormányzat!F1031)</f>
        <v>0</v>
      </c>
      <c r="F48" s="9">
        <f>(Önkormányzat!G1031)</f>
        <v>1058</v>
      </c>
      <c r="G48" s="9">
        <f>(Önkormányzat!H1031)</f>
        <v>0</v>
      </c>
      <c r="I48" s="105" t="s">
        <v>498</v>
      </c>
      <c r="J48" s="82">
        <f>SUM(J49)</f>
        <v>15498</v>
      </c>
    </row>
    <row r="49" spans="1:10" x14ac:dyDescent="0.2">
      <c r="A49" s="79">
        <v>20</v>
      </c>
      <c r="B49" s="87" t="s">
        <v>11</v>
      </c>
      <c r="C49" s="9">
        <f>(Önkormányzat!D1032)</f>
        <v>0</v>
      </c>
      <c r="D49" s="9">
        <f>(Önkormányzat!E1032)</f>
        <v>0</v>
      </c>
      <c r="E49" s="9">
        <f>(Önkormányzat!F1032)</f>
        <v>0</v>
      </c>
      <c r="F49" s="9">
        <f>(Önkormányzat!G1032)</f>
        <v>0</v>
      </c>
      <c r="G49" s="9">
        <f>(Önkormányzat!H1032)</f>
        <v>0</v>
      </c>
      <c r="I49" s="68" t="s">
        <v>500</v>
      </c>
      <c r="J49" s="68">
        <v>15498</v>
      </c>
    </row>
    <row r="50" spans="1:10" x14ac:dyDescent="0.2">
      <c r="A50" s="79">
        <v>21</v>
      </c>
      <c r="B50" s="15" t="s">
        <v>336</v>
      </c>
      <c r="C50" s="9">
        <f>(Önkormányzat!D1033)</f>
        <v>0</v>
      </c>
      <c r="D50" s="9">
        <f>(Önkormányzat!E1033)</f>
        <v>20000</v>
      </c>
      <c r="E50" s="9">
        <f>(Önkormányzat!F1033)</f>
        <v>20000</v>
      </c>
      <c r="F50" s="9">
        <f>(Önkormányzat!G1033)</f>
        <v>20000</v>
      </c>
      <c r="G50" s="9">
        <f>(Önkormányzat!H1033)</f>
        <v>0</v>
      </c>
    </row>
    <row r="51" spans="1:10" x14ac:dyDescent="0.2">
      <c r="A51" s="79">
        <v>22</v>
      </c>
      <c r="B51" s="7" t="s">
        <v>107</v>
      </c>
      <c r="C51" s="9">
        <f>(Önkormányzat!D1034)</f>
        <v>129195</v>
      </c>
      <c r="D51" s="9">
        <f>(Önkormányzat!E1034)</f>
        <v>33400</v>
      </c>
      <c r="E51" s="9">
        <f>(Önkormányzat!F1034)</f>
        <v>162595</v>
      </c>
      <c r="F51" s="9">
        <f>(Önkormányzat!G1034)</f>
        <v>147114</v>
      </c>
      <c r="G51" s="9">
        <f>(Önkormányzat!H1034)</f>
        <v>15498</v>
      </c>
    </row>
    <row r="52" spans="1:10" x14ac:dyDescent="0.2">
      <c r="A52" s="79">
        <v>23</v>
      </c>
      <c r="B52" s="7" t="s">
        <v>108</v>
      </c>
      <c r="C52" s="9">
        <f>(Önkormányzat!D1035)</f>
        <v>0</v>
      </c>
      <c r="D52" s="9">
        <f>(Önkormányzat!E1035)</f>
        <v>0</v>
      </c>
      <c r="E52" s="9">
        <f>(Önkormányzat!F1035)</f>
        <v>0</v>
      </c>
      <c r="F52" s="9">
        <f>(Önkormányzat!G1035)</f>
        <v>3500</v>
      </c>
      <c r="G52" s="9">
        <f>(Önkormányzat!H1035)</f>
        <v>66770</v>
      </c>
      <c r="I52" s="105" t="s">
        <v>768</v>
      </c>
      <c r="J52" s="140">
        <f>SUM(J53)</f>
        <v>66770</v>
      </c>
    </row>
    <row r="53" spans="1:10" x14ac:dyDescent="0.2">
      <c r="A53" s="79">
        <v>24</v>
      </c>
      <c r="B53" s="7" t="s">
        <v>98</v>
      </c>
      <c r="C53" s="9">
        <f>(Önkormányzat!D1036)</f>
        <v>85</v>
      </c>
      <c r="D53" s="9">
        <f>(Önkormányzat!E1036)</f>
        <v>0</v>
      </c>
      <c r="E53" s="9">
        <f>(Önkormányzat!F1036)</f>
        <v>85</v>
      </c>
      <c r="F53" s="9">
        <f>(Önkormányzat!G1036)</f>
        <v>85</v>
      </c>
      <c r="G53" s="9">
        <f>(Önkormányzat!H1036)</f>
        <v>0</v>
      </c>
      <c r="I53" s="68" t="s">
        <v>769</v>
      </c>
      <c r="J53" s="68">
        <v>66770</v>
      </c>
    </row>
    <row r="54" spans="1:10" x14ac:dyDescent="0.2">
      <c r="A54" s="79">
        <v>25</v>
      </c>
      <c r="B54" s="7" t="s">
        <v>35</v>
      </c>
      <c r="C54" s="9">
        <f>(Önkormányzat!D1037)</f>
        <v>178110</v>
      </c>
      <c r="D54" s="9">
        <f>(Önkormányzat!E1037)</f>
        <v>0</v>
      </c>
      <c r="E54" s="9">
        <f>(Önkormányzat!F1037)</f>
        <v>178110</v>
      </c>
      <c r="F54" s="9">
        <f>(Önkormányzat!G1037)</f>
        <v>178110</v>
      </c>
      <c r="G54" s="9">
        <f>(Önkormányzat!H1037)</f>
        <v>198820</v>
      </c>
    </row>
    <row r="55" spans="1:10" s="82" customFormat="1" x14ac:dyDescent="0.2">
      <c r="A55" s="79">
        <v>26</v>
      </c>
      <c r="B55" s="81" t="s">
        <v>337</v>
      </c>
      <c r="C55" s="74">
        <f>(Önkormányzat!D1038)</f>
        <v>307390</v>
      </c>
      <c r="D55" s="74">
        <f>(Önkormányzat!E1038)</f>
        <v>53400</v>
      </c>
      <c r="E55" s="74">
        <f>(Önkormányzat!F1038)</f>
        <v>360790</v>
      </c>
      <c r="F55" s="74">
        <f>(Önkormányzat!G1038)</f>
        <v>349867</v>
      </c>
      <c r="G55" s="74">
        <f>(Önkormányzat!H1038)</f>
        <v>281088</v>
      </c>
    </row>
    <row r="56" spans="1:10" x14ac:dyDescent="0.2">
      <c r="A56" s="79">
        <v>27</v>
      </c>
      <c r="B56" s="7" t="s">
        <v>33</v>
      </c>
      <c r="C56" s="9">
        <f>(Önkormányzat!D1039)</f>
        <v>0</v>
      </c>
      <c r="D56" s="9">
        <f>(Önkormányzat!E1039)</f>
        <v>0</v>
      </c>
      <c r="E56" s="9">
        <f>(Önkormányzat!F1039)</f>
        <v>0</v>
      </c>
      <c r="F56" s="9">
        <f>(Önkormányzat!G1039)</f>
        <v>0</v>
      </c>
      <c r="G56" s="9">
        <f>(Önkormányzat!H1039)</f>
        <v>0</v>
      </c>
    </row>
    <row r="57" spans="1:10" s="82" customFormat="1" x14ac:dyDescent="0.2">
      <c r="A57" s="79">
        <v>28</v>
      </c>
      <c r="B57" s="81" t="s">
        <v>338</v>
      </c>
      <c r="C57" s="74">
        <f>(Önkormányzat!D1040)</f>
        <v>490145</v>
      </c>
      <c r="D57" s="74">
        <f>(Önkormányzat!E1040)</f>
        <v>76869</v>
      </c>
      <c r="E57" s="74">
        <f>(Önkormányzat!F1040)</f>
        <v>567014</v>
      </c>
      <c r="F57" s="74">
        <f>(Önkormányzat!G1040)</f>
        <v>573334</v>
      </c>
      <c r="G57" s="74">
        <f>(Önkormányzat!H1040)</f>
        <v>479114</v>
      </c>
    </row>
    <row r="58" spans="1:10" s="88" customFormat="1" x14ac:dyDescent="0.2">
      <c r="C58" s="89"/>
      <c r="D58" s="89"/>
      <c r="E58" s="89"/>
      <c r="F58" s="89"/>
      <c r="G58" s="89"/>
    </row>
    <row r="59" spans="1:10" s="10" customFormat="1" x14ac:dyDescent="0.2">
      <c r="A59" s="20"/>
      <c r="B59" s="68"/>
      <c r="C59" s="12"/>
      <c r="D59" s="12"/>
      <c r="E59" s="12"/>
      <c r="F59" s="12"/>
      <c r="G59" s="12"/>
    </row>
    <row r="60" spans="1:10" s="10" customFormat="1" x14ac:dyDescent="0.2">
      <c r="A60" s="20"/>
      <c r="B60" s="68"/>
      <c r="C60" s="12"/>
      <c r="D60" s="12"/>
      <c r="E60" s="12"/>
      <c r="F60" s="12"/>
      <c r="G60" s="12"/>
    </row>
    <row r="61" spans="1:10" s="10" customFormat="1" x14ac:dyDescent="0.2">
      <c r="A61" s="20"/>
      <c r="B61" s="68"/>
      <c r="C61" s="12"/>
      <c r="D61" s="12"/>
      <c r="E61" s="12"/>
      <c r="F61" s="12"/>
      <c r="G61" s="12"/>
    </row>
    <row r="62" spans="1:10" s="10" customFormat="1" x14ac:dyDescent="0.2">
      <c r="A62" s="20"/>
      <c r="B62" s="68"/>
      <c r="C62" s="12"/>
      <c r="D62" s="12"/>
      <c r="E62" s="12"/>
      <c r="F62" s="12"/>
      <c r="G62" s="12"/>
    </row>
  </sheetData>
  <mergeCells count="2">
    <mergeCell ref="A2:G2"/>
    <mergeCell ref="A3:G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8" orientation="portrait" r:id="rId1"/>
  <headerFooter alignWithMargins="0">
    <oddHeader>&amp;CÖnkormányzati szinten összesített 2022.évi költségvetés Balatonberény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1"/>
  <dimension ref="A1:IW1045"/>
  <sheetViews>
    <sheetView tabSelected="1" zoomScaleNormal="100" workbookViewId="0">
      <selection activeCell="C2" sqref="C2"/>
    </sheetView>
  </sheetViews>
  <sheetFormatPr defaultColWidth="9.109375" defaultRowHeight="10.199999999999999" x14ac:dyDescent="0.2"/>
  <cols>
    <col min="1" max="2" width="7.5546875" style="49" customWidth="1"/>
    <col min="3" max="3" width="49.33203125" style="10" customWidth="1"/>
    <col min="4" max="8" width="9.88671875" style="12" customWidth="1"/>
    <col min="9" max="9" width="10.5546875" style="12" customWidth="1"/>
    <col min="10" max="10" width="63.33203125" style="10" bestFit="1" customWidth="1"/>
    <col min="11" max="11" width="12.88671875" style="10" customWidth="1"/>
    <col min="12" max="12" width="13.6640625" style="10" customWidth="1"/>
    <col min="13" max="13" width="13.5546875" style="10" customWidth="1"/>
    <col min="14" max="14" width="15.44140625" style="10" customWidth="1"/>
    <col min="15" max="16384" width="9.109375" style="10"/>
  </cols>
  <sheetData>
    <row r="1" spans="1:15" x14ac:dyDescent="0.2">
      <c r="C1" s="10" t="s">
        <v>772</v>
      </c>
      <c r="E1" s="19" t="s">
        <v>698</v>
      </c>
    </row>
    <row r="2" spans="1:15" x14ac:dyDescent="0.2">
      <c r="C2" s="10" t="s">
        <v>773</v>
      </c>
    </row>
    <row r="4" spans="1:15" s="1" customFormat="1" x14ac:dyDescent="0.2">
      <c r="A4" s="159" t="s">
        <v>112</v>
      </c>
      <c r="B4" s="159"/>
      <c r="C4" s="159"/>
      <c r="D4" s="159"/>
      <c r="E4" s="159"/>
      <c r="F4" s="159"/>
      <c r="G4" s="159"/>
      <c r="H4" s="159"/>
      <c r="I4" s="134"/>
      <c r="L4" s="2"/>
    </row>
    <row r="5" spans="1:15" s="3" customFormat="1" x14ac:dyDescent="0.2">
      <c r="A5" s="157" t="s">
        <v>698</v>
      </c>
      <c r="B5" s="157"/>
      <c r="C5" s="157"/>
      <c r="D5" s="157"/>
      <c r="E5" s="157"/>
      <c r="F5" s="157"/>
      <c r="G5" s="157"/>
      <c r="H5" s="157"/>
      <c r="I5" s="132"/>
      <c r="L5" s="2"/>
    </row>
    <row r="6" spans="1:15" s="3" customFormat="1" x14ac:dyDescent="0.2">
      <c r="A6" s="132"/>
      <c r="B6" s="132"/>
      <c r="C6" s="132"/>
      <c r="D6" s="132"/>
      <c r="E6" s="132"/>
      <c r="F6" s="132"/>
      <c r="G6" s="132" t="s">
        <v>770</v>
      </c>
      <c r="H6" s="135"/>
      <c r="I6" s="132"/>
      <c r="L6" s="2"/>
    </row>
    <row r="7" spans="1:15" s="1" customFormat="1" ht="30.75" customHeight="1" x14ac:dyDescent="0.2">
      <c r="A7" s="44"/>
      <c r="B7" s="44"/>
      <c r="D7" s="31" t="s">
        <v>576</v>
      </c>
      <c r="E7" s="31" t="s">
        <v>577</v>
      </c>
      <c r="F7" s="31" t="s">
        <v>578</v>
      </c>
      <c r="G7" s="31" t="s">
        <v>579</v>
      </c>
      <c r="H7" s="31" t="s">
        <v>698</v>
      </c>
      <c r="I7" s="90"/>
      <c r="K7" s="3"/>
      <c r="L7" s="3"/>
      <c r="M7" s="3"/>
      <c r="N7" s="2"/>
    </row>
    <row r="8" spans="1:15" s="1" customFormat="1" x14ac:dyDescent="0.2">
      <c r="A8" s="44" t="s">
        <v>249</v>
      </c>
      <c r="B8" s="44"/>
      <c r="D8" s="5"/>
      <c r="E8" s="5"/>
      <c r="F8" s="5"/>
      <c r="G8" s="5"/>
      <c r="H8" s="5"/>
      <c r="I8" s="5"/>
      <c r="L8" s="2"/>
    </row>
    <row r="9" spans="1:15" s="1" customFormat="1" x14ac:dyDescent="0.2">
      <c r="A9" s="44" t="s">
        <v>248</v>
      </c>
      <c r="B9" s="44"/>
      <c r="D9" s="5"/>
      <c r="E9" s="5"/>
      <c r="F9" s="5"/>
      <c r="G9" s="5"/>
      <c r="H9" s="5"/>
      <c r="I9" s="5"/>
      <c r="L9" s="2"/>
    </row>
    <row r="10" spans="1:15" s="1" customFormat="1" x14ac:dyDescent="0.2">
      <c r="A10" s="45" t="s">
        <v>53</v>
      </c>
      <c r="B10" s="45"/>
      <c r="D10" s="5"/>
      <c r="E10" s="5"/>
      <c r="F10" s="5"/>
      <c r="G10" s="5"/>
      <c r="H10" s="5"/>
      <c r="I10" s="5"/>
      <c r="L10" s="2"/>
      <c r="O10" s="26"/>
    </row>
    <row r="11" spans="1:15" s="69" customFormat="1" x14ac:dyDescent="0.2">
      <c r="A11" s="47" t="s">
        <v>240</v>
      </c>
      <c r="B11" s="47" t="s">
        <v>240</v>
      </c>
      <c r="C11" s="8" t="s">
        <v>306</v>
      </c>
      <c r="D11" s="9">
        <v>1800</v>
      </c>
      <c r="E11" s="9"/>
      <c r="F11" s="9">
        <f>SUM(D11:E11)</f>
        <v>1800</v>
      </c>
      <c r="G11" s="9">
        <v>96</v>
      </c>
      <c r="H11" s="9">
        <v>0</v>
      </c>
      <c r="I11" s="12" t="s">
        <v>347</v>
      </c>
      <c r="J11" s="71"/>
      <c r="O11" s="70"/>
    </row>
    <row r="12" spans="1:15" s="69" customFormat="1" x14ac:dyDescent="0.2">
      <c r="A12" s="47" t="s">
        <v>240</v>
      </c>
      <c r="B12" s="47"/>
      <c r="C12" s="8" t="s">
        <v>640</v>
      </c>
      <c r="D12" s="9">
        <v>0</v>
      </c>
      <c r="E12" s="9"/>
      <c r="F12" s="9">
        <f>SUM(D12:E12)</f>
        <v>0</v>
      </c>
      <c r="G12" s="9">
        <v>971</v>
      </c>
      <c r="H12" s="9">
        <v>0</v>
      </c>
      <c r="I12" s="12" t="s">
        <v>347</v>
      </c>
      <c r="J12" s="71"/>
      <c r="O12" s="70"/>
    </row>
    <row r="13" spans="1:15" x14ac:dyDescent="0.2">
      <c r="A13" s="47" t="s">
        <v>350</v>
      </c>
      <c r="B13" s="47" t="s">
        <v>350</v>
      </c>
      <c r="C13" s="8" t="s">
        <v>90</v>
      </c>
      <c r="D13" s="9">
        <v>486</v>
      </c>
      <c r="E13" s="9"/>
      <c r="F13" s="9">
        <f t="shared" ref="F13:F18" si="0">SUM(D13:E13)</f>
        <v>486</v>
      </c>
      <c r="G13" s="9">
        <v>288</v>
      </c>
      <c r="H13" s="9">
        <v>0</v>
      </c>
      <c r="I13" s="12" t="s">
        <v>347</v>
      </c>
      <c r="J13" s="12"/>
      <c r="O13" s="26"/>
    </row>
    <row r="14" spans="1:15" x14ac:dyDescent="0.2">
      <c r="A14" s="47" t="s">
        <v>467</v>
      </c>
      <c r="B14" s="47" t="s">
        <v>467</v>
      </c>
      <c r="C14" s="8" t="s">
        <v>527</v>
      </c>
      <c r="D14" s="9">
        <v>1032</v>
      </c>
      <c r="E14" s="9"/>
      <c r="F14" s="9">
        <f t="shared" si="0"/>
        <v>1032</v>
      </c>
      <c r="G14" s="9">
        <v>350</v>
      </c>
      <c r="H14" s="9">
        <v>0</v>
      </c>
      <c r="I14" s="12" t="s">
        <v>347</v>
      </c>
      <c r="J14" s="12"/>
      <c r="O14" s="26"/>
    </row>
    <row r="15" spans="1:15" x14ac:dyDescent="0.2">
      <c r="A15" s="47" t="s">
        <v>467</v>
      </c>
      <c r="B15" s="47"/>
      <c r="C15" s="8" t="s">
        <v>711</v>
      </c>
      <c r="D15" s="9"/>
      <c r="E15" s="9"/>
      <c r="F15" s="9">
        <f t="shared" si="0"/>
        <v>0</v>
      </c>
      <c r="G15" s="9"/>
      <c r="H15" s="9">
        <v>500</v>
      </c>
      <c r="I15" s="12" t="s">
        <v>347</v>
      </c>
      <c r="J15" s="12"/>
      <c r="O15" s="26"/>
    </row>
    <row r="16" spans="1:15" x14ac:dyDescent="0.2">
      <c r="A16" s="47" t="s">
        <v>467</v>
      </c>
      <c r="B16" s="47"/>
      <c r="C16" s="8" t="s">
        <v>712</v>
      </c>
      <c r="D16" s="9"/>
      <c r="E16" s="9"/>
      <c r="F16" s="9">
        <f t="shared" si="0"/>
        <v>0</v>
      </c>
      <c r="G16" s="9"/>
      <c r="H16" s="9">
        <v>2857</v>
      </c>
      <c r="I16" s="12" t="s">
        <v>347</v>
      </c>
      <c r="J16" s="12"/>
      <c r="O16" s="26"/>
    </row>
    <row r="17" spans="1:15" x14ac:dyDescent="0.2">
      <c r="A17" s="47" t="s">
        <v>467</v>
      </c>
      <c r="B17" s="47"/>
      <c r="C17" s="8" t="s">
        <v>528</v>
      </c>
      <c r="D17" s="9">
        <v>700</v>
      </c>
      <c r="E17" s="9"/>
      <c r="F17" s="9">
        <f t="shared" si="0"/>
        <v>700</v>
      </c>
      <c r="G17" s="9">
        <v>700</v>
      </c>
      <c r="H17" s="9">
        <v>0</v>
      </c>
      <c r="I17" s="12" t="s">
        <v>347</v>
      </c>
      <c r="J17" s="12"/>
      <c r="O17" s="26"/>
    </row>
    <row r="18" spans="1:15" x14ac:dyDescent="0.2">
      <c r="A18" s="47" t="s">
        <v>352</v>
      </c>
      <c r="B18" s="47" t="s">
        <v>352</v>
      </c>
      <c r="C18" s="8" t="s">
        <v>519</v>
      </c>
      <c r="D18" s="9">
        <v>468</v>
      </c>
      <c r="E18" s="9"/>
      <c r="F18" s="9">
        <f t="shared" si="0"/>
        <v>468</v>
      </c>
      <c r="G18" s="9">
        <v>189</v>
      </c>
      <c r="H18" s="9">
        <v>907</v>
      </c>
      <c r="I18" s="12" t="s">
        <v>347</v>
      </c>
      <c r="J18" s="12"/>
      <c r="O18" s="26"/>
    </row>
    <row r="19" spans="1:15" s="3" customFormat="1" x14ac:dyDescent="0.2">
      <c r="A19" s="72"/>
      <c r="B19" s="72"/>
      <c r="C19" s="73" t="s">
        <v>86</v>
      </c>
      <c r="D19" s="74">
        <f>SUM(D11:D18)</f>
        <v>4486</v>
      </c>
      <c r="E19" s="74">
        <f>SUM(E11:E18)</f>
        <v>0</v>
      </c>
      <c r="F19" s="74">
        <f>SUM(F11:F18)</f>
        <v>4486</v>
      </c>
      <c r="G19" s="74">
        <f>SUM(G11:G18)</f>
        <v>2594</v>
      </c>
      <c r="H19" s="74">
        <f>SUM(H11:H18)</f>
        <v>4264</v>
      </c>
      <c r="I19" s="19"/>
      <c r="O19" s="26"/>
    </row>
    <row r="20" spans="1:15" s="3" customFormat="1" x14ac:dyDescent="0.2">
      <c r="A20" s="55"/>
      <c r="B20" s="55"/>
      <c r="C20" s="18"/>
      <c r="D20" s="19"/>
      <c r="E20" s="19"/>
      <c r="F20" s="19"/>
      <c r="G20" s="19"/>
      <c r="H20" s="19"/>
      <c r="I20" s="19"/>
      <c r="O20" s="26"/>
    </row>
    <row r="21" spans="1:15" s="3" customFormat="1" x14ac:dyDescent="0.2">
      <c r="A21" s="55"/>
      <c r="B21" s="55"/>
      <c r="C21" s="18"/>
      <c r="D21" s="19"/>
      <c r="E21" s="19"/>
      <c r="F21" s="19"/>
      <c r="G21" s="19"/>
      <c r="H21" s="19"/>
      <c r="I21" s="19"/>
      <c r="O21" s="26"/>
    </row>
    <row r="22" spans="1:15" s="1" customFormat="1" x14ac:dyDescent="0.2">
      <c r="A22" s="44" t="s">
        <v>470</v>
      </c>
      <c r="B22" s="44"/>
      <c r="D22" s="5"/>
      <c r="E22" s="5"/>
      <c r="F22" s="5"/>
      <c r="G22" s="5"/>
      <c r="H22" s="5"/>
      <c r="I22" s="5"/>
      <c r="J22" s="2"/>
      <c r="K22" s="2"/>
      <c r="L22" s="2"/>
      <c r="O22" s="26"/>
    </row>
    <row r="23" spans="1:15" s="60" customFormat="1" ht="12.75" customHeight="1" x14ac:dyDescent="0.2">
      <c r="A23" s="57" t="s">
        <v>248</v>
      </c>
      <c r="B23" s="57"/>
      <c r="C23" s="58"/>
      <c r="D23" s="59"/>
      <c r="E23" s="59"/>
      <c r="F23" s="59"/>
      <c r="G23" s="59"/>
      <c r="H23" s="59"/>
      <c r="I23" s="59"/>
    </row>
    <row r="24" spans="1:15" s="1" customFormat="1" x14ac:dyDescent="0.2">
      <c r="A24" s="45" t="s">
        <v>53</v>
      </c>
      <c r="B24" s="45"/>
      <c r="D24" s="5"/>
      <c r="E24" s="5"/>
      <c r="F24" s="5"/>
      <c r="G24" s="5"/>
      <c r="H24" s="5"/>
      <c r="I24" s="5"/>
      <c r="L24" s="2"/>
      <c r="O24" s="26"/>
    </row>
    <row r="25" spans="1:15" x14ac:dyDescent="0.2">
      <c r="A25" s="47" t="s">
        <v>240</v>
      </c>
      <c r="B25" s="47" t="s">
        <v>240</v>
      </c>
      <c r="C25" s="8" t="s">
        <v>305</v>
      </c>
      <c r="D25" s="9">
        <v>4757</v>
      </c>
      <c r="E25" s="9"/>
      <c r="F25" s="9">
        <f t="shared" ref="F25:F27" si="1">SUM(D25:E25)</f>
        <v>4757</v>
      </c>
      <c r="G25" s="9"/>
      <c r="H25" s="9">
        <v>4757</v>
      </c>
      <c r="I25" s="12" t="s">
        <v>347</v>
      </c>
      <c r="O25" s="26"/>
    </row>
    <row r="26" spans="1:15" x14ac:dyDescent="0.2">
      <c r="A26" s="47" t="s">
        <v>350</v>
      </c>
      <c r="B26" s="47" t="s">
        <v>350</v>
      </c>
      <c r="C26" s="8" t="s">
        <v>90</v>
      </c>
      <c r="D26" s="9">
        <v>2478</v>
      </c>
      <c r="E26" s="9"/>
      <c r="F26" s="9">
        <f t="shared" si="1"/>
        <v>2478</v>
      </c>
      <c r="G26" s="9"/>
      <c r="H26" s="9">
        <v>2478</v>
      </c>
      <c r="I26" s="12" t="s">
        <v>347</v>
      </c>
      <c r="O26" s="26"/>
    </row>
    <row r="27" spans="1:15" x14ac:dyDescent="0.2">
      <c r="A27" s="47" t="s">
        <v>611</v>
      </c>
      <c r="B27" s="47"/>
      <c r="C27" s="8" t="s">
        <v>178</v>
      </c>
      <c r="D27" s="9">
        <v>0</v>
      </c>
      <c r="E27" s="9">
        <v>22379</v>
      </c>
      <c r="F27" s="9">
        <f t="shared" si="1"/>
        <v>22379</v>
      </c>
      <c r="G27" s="9">
        <v>22184</v>
      </c>
      <c r="H27" s="9">
        <v>4225</v>
      </c>
      <c r="I27" s="12" t="s">
        <v>347</v>
      </c>
      <c r="O27" s="26"/>
    </row>
    <row r="28" spans="1:15" ht="12" customHeight="1" x14ac:dyDescent="0.2">
      <c r="A28" s="46" t="s">
        <v>467</v>
      </c>
      <c r="B28" s="46" t="s">
        <v>467</v>
      </c>
      <c r="C28" s="8" t="s">
        <v>468</v>
      </c>
      <c r="D28" s="9">
        <v>97808</v>
      </c>
      <c r="E28" s="9"/>
      <c r="F28" s="9">
        <f>SUM(D28:E28)</f>
        <v>97808</v>
      </c>
      <c r="G28" s="9">
        <v>82163</v>
      </c>
      <c r="H28" s="9">
        <v>15645</v>
      </c>
      <c r="I28" s="12" t="s">
        <v>347</v>
      </c>
      <c r="O28" s="26"/>
    </row>
    <row r="29" spans="1:15" ht="12" customHeight="1" x14ac:dyDescent="0.2">
      <c r="A29" s="47" t="s">
        <v>352</v>
      </c>
      <c r="B29" s="47" t="s">
        <v>352</v>
      </c>
      <c r="C29" s="8" t="s">
        <v>133</v>
      </c>
      <c r="D29" s="9">
        <v>26409</v>
      </c>
      <c r="E29" s="9">
        <v>-22379</v>
      </c>
      <c r="F29" s="9">
        <f>SUM(D29:E29)</f>
        <v>4030</v>
      </c>
      <c r="G29" s="9"/>
      <c r="H29" s="9">
        <v>0</v>
      </c>
      <c r="I29" s="12" t="s">
        <v>347</v>
      </c>
      <c r="O29" s="26"/>
    </row>
    <row r="30" spans="1:15" s="3" customFormat="1" x14ac:dyDescent="0.2">
      <c r="A30" s="48"/>
      <c r="B30" s="48"/>
      <c r="C30" s="13" t="s">
        <v>86</v>
      </c>
      <c r="D30" s="14">
        <f>SUM(D25:D29)</f>
        <v>131452</v>
      </c>
      <c r="E30" s="14">
        <f>SUM(E25:E29)</f>
        <v>0</v>
      </c>
      <c r="F30" s="14">
        <f>SUM(F25:F29)</f>
        <v>131452</v>
      </c>
      <c r="G30" s="14">
        <f>SUM(G25:G29)</f>
        <v>104347</v>
      </c>
      <c r="H30" s="14">
        <f>SUM(H25:H29)</f>
        <v>27105</v>
      </c>
      <c r="I30" s="6"/>
      <c r="O30" s="26"/>
    </row>
    <row r="31" spans="1:15" s="3" customFormat="1" x14ac:dyDescent="0.2">
      <c r="A31" s="55"/>
      <c r="B31" s="55"/>
      <c r="C31" s="18"/>
      <c r="D31" s="19"/>
      <c r="E31" s="19"/>
      <c r="F31" s="19"/>
      <c r="G31" s="19"/>
      <c r="H31" s="19"/>
      <c r="I31" s="19"/>
      <c r="O31" s="26"/>
    </row>
    <row r="32" spans="1:15" s="3" customFormat="1" x14ac:dyDescent="0.2">
      <c r="A32" s="55"/>
      <c r="B32" s="55"/>
      <c r="C32" s="18"/>
      <c r="D32" s="19"/>
      <c r="E32" s="19"/>
      <c r="F32" s="19"/>
      <c r="G32" s="19"/>
      <c r="H32" s="19"/>
      <c r="I32" s="19"/>
      <c r="O32" s="26"/>
    </row>
    <row r="33" spans="1:15" s="1" customFormat="1" x14ac:dyDescent="0.2">
      <c r="A33" s="44" t="s">
        <v>470</v>
      </c>
      <c r="B33" s="44"/>
      <c r="D33" s="5"/>
      <c r="E33" s="5"/>
      <c r="F33" s="5"/>
      <c r="G33" s="5"/>
      <c r="H33" s="5"/>
      <c r="I33" s="5"/>
      <c r="J33" s="2"/>
      <c r="K33" s="2"/>
      <c r="L33" s="2"/>
      <c r="O33" s="26"/>
    </row>
    <row r="34" spans="1:15" s="60" customFormat="1" ht="12.75" customHeight="1" x14ac:dyDescent="0.2">
      <c r="A34" s="57" t="s">
        <v>248</v>
      </c>
      <c r="B34" s="57"/>
      <c r="C34" s="58"/>
      <c r="D34" s="59"/>
      <c r="E34" s="59"/>
      <c r="F34" s="59"/>
      <c r="G34" s="59"/>
      <c r="H34" s="59"/>
      <c r="I34" s="59"/>
    </row>
    <row r="35" spans="1:15" s="1" customFormat="1" x14ac:dyDescent="0.2">
      <c r="A35" s="45" t="s">
        <v>51</v>
      </c>
      <c r="B35" s="45"/>
      <c r="D35" s="5"/>
      <c r="E35" s="5"/>
      <c r="F35" s="5"/>
      <c r="G35" s="5"/>
      <c r="H35" s="5"/>
      <c r="I35" s="5"/>
      <c r="L35" s="2"/>
      <c r="O35" s="26"/>
    </row>
    <row r="36" spans="1:15" ht="12" customHeight="1" x14ac:dyDescent="0.2">
      <c r="A36" s="46" t="s">
        <v>383</v>
      </c>
      <c r="B36" s="46" t="s">
        <v>383</v>
      </c>
      <c r="C36" s="8" t="s">
        <v>499</v>
      </c>
      <c r="D36" s="9">
        <v>129195</v>
      </c>
      <c r="E36" s="9"/>
      <c r="F36" s="9">
        <f>SUM(D36:E36)</f>
        <v>129195</v>
      </c>
      <c r="G36" s="9">
        <v>113697</v>
      </c>
      <c r="H36" s="9">
        <v>15498</v>
      </c>
      <c r="I36" s="12" t="s">
        <v>347</v>
      </c>
      <c r="O36" s="26"/>
    </row>
    <row r="37" spans="1:15" s="3" customFormat="1" x14ac:dyDescent="0.2">
      <c r="A37" s="48"/>
      <c r="B37" s="48"/>
      <c r="C37" s="13" t="s">
        <v>63</v>
      </c>
      <c r="D37" s="14">
        <f t="shared" ref="D37" si="2">SUM(D36:D36)</f>
        <v>129195</v>
      </c>
      <c r="E37" s="14">
        <f t="shared" ref="E37:G37" si="3">SUM(E36:E36)</f>
        <v>0</v>
      </c>
      <c r="F37" s="14">
        <f t="shared" si="3"/>
        <v>129195</v>
      </c>
      <c r="G37" s="14">
        <f t="shared" si="3"/>
        <v>113697</v>
      </c>
      <c r="H37" s="14">
        <f t="shared" ref="H37" si="4">SUM(H36:H36)</f>
        <v>15498</v>
      </c>
      <c r="I37" s="6"/>
      <c r="O37" s="26"/>
    </row>
    <row r="38" spans="1:15" s="3" customFormat="1" x14ac:dyDescent="0.2">
      <c r="A38" s="45"/>
      <c r="B38" s="45"/>
      <c r="D38" s="6"/>
      <c r="E38" s="6"/>
      <c r="F38" s="6"/>
      <c r="G38" s="6"/>
      <c r="H38" s="6"/>
      <c r="I38" s="6"/>
      <c r="O38" s="26"/>
    </row>
    <row r="39" spans="1:15" s="3" customFormat="1" x14ac:dyDescent="0.2">
      <c r="A39" s="45"/>
      <c r="B39" s="45"/>
      <c r="D39" s="6"/>
      <c r="E39" s="6"/>
      <c r="F39" s="6"/>
      <c r="G39" s="6"/>
      <c r="H39" s="6"/>
      <c r="I39" s="6"/>
      <c r="O39" s="26"/>
    </row>
    <row r="40" spans="1:15" s="1" customFormat="1" ht="12" customHeight="1" x14ac:dyDescent="0.2">
      <c r="A40" s="44" t="s">
        <v>250</v>
      </c>
      <c r="B40" s="44"/>
      <c r="D40" s="5"/>
      <c r="E40" s="5"/>
      <c r="F40" s="5"/>
      <c r="G40" s="5"/>
      <c r="H40" s="5"/>
      <c r="I40" s="5"/>
      <c r="L40" s="2"/>
      <c r="O40" s="26"/>
    </row>
    <row r="41" spans="1:15" s="1" customFormat="1" ht="12" customHeight="1" x14ac:dyDescent="0.2">
      <c r="A41" s="44" t="s">
        <v>248</v>
      </c>
      <c r="B41" s="44"/>
      <c r="D41" s="5"/>
      <c r="E41" s="5"/>
      <c r="F41" s="5"/>
      <c r="G41" s="5"/>
      <c r="H41" s="5"/>
      <c r="I41" s="5"/>
      <c r="L41" s="2"/>
      <c r="O41" s="26"/>
    </row>
    <row r="42" spans="1:15" s="3" customFormat="1" ht="12" customHeight="1" x14ac:dyDescent="0.2">
      <c r="A42" s="45" t="s">
        <v>53</v>
      </c>
      <c r="B42" s="45"/>
      <c r="D42" s="6"/>
      <c r="E42" s="6"/>
      <c r="F42" s="6"/>
      <c r="G42" s="6"/>
      <c r="H42" s="6"/>
      <c r="I42" s="6"/>
      <c r="L42" s="2"/>
      <c r="O42" s="26"/>
    </row>
    <row r="43" spans="1:15" ht="12" customHeight="1" x14ac:dyDescent="0.2">
      <c r="A43" s="47" t="s">
        <v>353</v>
      </c>
      <c r="B43" s="47" t="s">
        <v>353</v>
      </c>
      <c r="C43" s="8" t="s">
        <v>644</v>
      </c>
      <c r="D43" s="9">
        <v>158</v>
      </c>
      <c r="E43" s="9"/>
      <c r="F43" s="9">
        <f>SUM(D43:E43)</f>
        <v>158</v>
      </c>
      <c r="G43" s="9">
        <v>149</v>
      </c>
      <c r="H43" s="9">
        <v>100</v>
      </c>
      <c r="I43" s="12" t="s">
        <v>348</v>
      </c>
      <c r="J43" s="10" t="s">
        <v>707</v>
      </c>
      <c r="O43" s="26"/>
    </row>
    <row r="44" spans="1:15" ht="12" customHeight="1" x14ac:dyDescent="0.2">
      <c r="A44" s="47" t="s">
        <v>592</v>
      </c>
      <c r="B44" s="47"/>
      <c r="C44" s="8" t="s">
        <v>325</v>
      </c>
      <c r="D44" s="9">
        <v>0</v>
      </c>
      <c r="E44" s="9"/>
      <c r="F44" s="9">
        <f>SUM(D44:E44)</f>
        <v>0</v>
      </c>
      <c r="G44" s="9">
        <v>21</v>
      </c>
      <c r="H44" s="9">
        <v>1100</v>
      </c>
      <c r="I44" s="12" t="s">
        <v>348</v>
      </c>
      <c r="O44" s="26"/>
    </row>
    <row r="45" spans="1:15" ht="12" customHeight="1" x14ac:dyDescent="0.2">
      <c r="A45" s="47" t="s">
        <v>352</v>
      </c>
      <c r="B45" s="47" t="s">
        <v>352</v>
      </c>
      <c r="C45" s="8" t="s">
        <v>133</v>
      </c>
      <c r="D45" s="9">
        <v>42</v>
      </c>
      <c r="E45" s="9"/>
      <c r="F45" s="9">
        <f t="shared" ref="F45:F59" si="5">SUM(D45:E45)</f>
        <v>42</v>
      </c>
      <c r="G45" s="9">
        <v>46</v>
      </c>
      <c r="H45" s="9">
        <v>297</v>
      </c>
      <c r="I45" s="12" t="s">
        <v>348</v>
      </c>
      <c r="O45" s="26"/>
    </row>
    <row r="46" spans="1:15" ht="12" customHeight="1" x14ac:dyDescent="0.2">
      <c r="A46" s="47" t="s">
        <v>247</v>
      </c>
      <c r="B46" s="47" t="s">
        <v>247</v>
      </c>
      <c r="C46" s="8" t="s">
        <v>64</v>
      </c>
      <c r="D46" s="9">
        <v>4787</v>
      </c>
      <c r="E46" s="9"/>
      <c r="F46" s="9">
        <f t="shared" si="5"/>
        <v>4787</v>
      </c>
      <c r="G46" s="9">
        <v>4787</v>
      </c>
      <c r="H46" s="9">
        <v>7549</v>
      </c>
      <c r="I46" s="12" t="s">
        <v>348</v>
      </c>
      <c r="O46" s="26"/>
    </row>
    <row r="47" spans="1:15" ht="12" customHeight="1" x14ac:dyDescent="0.2">
      <c r="A47" s="47" t="s">
        <v>247</v>
      </c>
      <c r="B47" s="47"/>
      <c r="C47" s="8" t="s">
        <v>275</v>
      </c>
      <c r="D47" s="9">
        <v>720</v>
      </c>
      <c r="E47" s="9"/>
      <c r="F47" s="9">
        <f t="shared" si="5"/>
        <v>720</v>
      </c>
      <c r="G47" s="9">
        <v>729</v>
      </c>
      <c r="H47" s="9">
        <v>1165</v>
      </c>
      <c r="I47" s="12" t="s">
        <v>348</v>
      </c>
      <c r="O47" s="26"/>
    </row>
    <row r="48" spans="1:15" ht="12" customHeight="1" x14ac:dyDescent="0.2">
      <c r="A48" s="47" t="s">
        <v>247</v>
      </c>
      <c r="B48" s="47"/>
      <c r="C48" s="8" t="s">
        <v>342</v>
      </c>
      <c r="D48" s="9">
        <v>174</v>
      </c>
      <c r="E48" s="9"/>
      <c r="F48" s="9">
        <f t="shared" si="5"/>
        <v>174</v>
      </c>
      <c r="G48" s="9">
        <v>174</v>
      </c>
      <c r="H48" s="9">
        <v>232</v>
      </c>
      <c r="I48" s="12" t="s">
        <v>348</v>
      </c>
      <c r="J48" s="12"/>
      <c r="O48" s="26"/>
    </row>
    <row r="49" spans="1:15" ht="12" customHeight="1" x14ac:dyDescent="0.2">
      <c r="A49" s="47" t="s">
        <v>247</v>
      </c>
      <c r="B49" s="47"/>
      <c r="C49" s="8" t="s">
        <v>182</v>
      </c>
      <c r="D49" s="9">
        <v>30</v>
      </c>
      <c r="E49" s="9"/>
      <c r="F49" s="9">
        <f t="shared" si="5"/>
        <v>30</v>
      </c>
      <c r="G49" s="9"/>
      <c r="H49" s="9">
        <v>30</v>
      </c>
      <c r="I49" s="12" t="s">
        <v>348</v>
      </c>
      <c r="J49" s="12" t="s">
        <v>343</v>
      </c>
      <c r="O49" s="26"/>
    </row>
    <row r="50" spans="1:15" ht="12" customHeight="1" x14ac:dyDescent="0.2">
      <c r="A50" s="47" t="s">
        <v>247</v>
      </c>
      <c r="B50" s="47"/>
      <c r="C50" s="8" t="s">
        <v>160</v>
      </c>
      <c r="D50" s="9"/>
      <c r="E50" s="9"/>
      <c r="F50" s="9">
        <f t="shared" si="5"/>
        <v>0</v>
      </c>
      <c r="G50" s="9"/>
      <c r="H50" s="9">
        <v>50</v>
      </c>
      <c r="I50" s="12" t="s">
        <v>348</v>
      </c>
      <c r="J50" s="12"/>
      <c r="O50" s="26"/>
    </row>
    <row r="51" spans="1:15" ht="12" customHeight="1" x14ac:dyDescent="0.2">
      <c r="A51" s="47" t="s">
        <v>247</v>
      </c>
      <c r="B51" s="47"/>
      <c r="C51" s="8" t="s">
        <v>273</v>
      </c>
      <c r="D51" s="9">
        <v>1257</v>
      </c>
      <c r="E51" s="9"/>
      <c r="F51" s="9">
        <f t="shared" si="5"/>
        <v>1257</v>
      </c>
      <c r="G51" s="9">
        <v>1256</v>
      </c>
      <c r="H51" s="9">
        <v>1843</v>
      </c>
      <c r="I51" s="12" t="s">
        <v>348</v>
      </c>
      <c r="J51" s="10" t="s">
        <v>720</v>
      </c>
      <c r="O51" s="26"/>
    </row>
    <row r="52" spans="1:15" ht="12" customHeight="1" x14ac:dyDescent="0.2">
      <c r="A52" s="47" t="s">
        <v>247</v>
      </c>
      <c r="B52" s="47"/>
      <c r="C52" s="8" t="s">
        <v>274</v>
      </c>
      <c r="D52" s="9">
        <v>189</v>
      </c>
      <c r="E52" s="9"/>
      <c r="F52" s="9">
        <f t="shared" si="5"/>
        <v>189</v>
      </c>
      <c r="G52" s="9">
        <v>189</v>
      </c>
      <c r="H52" s="9">
        <v>301</v>
      </c>
      <c r="I52" s="12" t="s">
        <v>348</v>
      </c>
      <c r="J52" s="10" t="s">
        <v>294</v>
      </c>
      <c r="O52" s="26"/>
    </row>
    <row r="53" spans="1:15" ht="12" customHeight="1" x14ac:dyDescent="0.2">
      <c r="A53" s="47" t="s">
        <v>247</v>
      </c>
      <c r="B53" s="47"/>
      <c r="C53" s="8" t="s">
        <v>65</v>
      </c>
      <c r="D53" s="9">
        <v>2280</v>
      </c>
      <c r="E53" s="9"/>
      <c r="F53" s="9">
        <f t="shared" si="5"/>
        <v>2280</v>
      </c>
      <c r="G53" s="9">
        <v>2280</v>
      </c>
      <c r="H53" s="9">
        <v>2850</v>
      </c>
      <c r="I53" s="12" t="s">
        <v>348</v>
      </c>
      <c r="J53" s="10" t="s">
        <v>719</v>
      </c>
      <c r="O53" s="26"/>
    </row>
    <row r="54" spans="1:15" ht="12" customHeight="1" x14ac:dyDescent="0.2">
      <c r="A54" s="47" t="s">
        <v>354</v>
      </c>
      <c r="B54" s="47" t="s">
        <v>354</v>
      </c>
      <c r="C54" s="8" t="s">
        <v>83</v>
      </c>
      <c r="D54" s="9">
        <v>300</v>
      </c>
      <c r="E54" s="9"/>
      <c r="F54" s="9">
        <f t="shared" si="5"/>
        <v>300</v>
      </c>
      <c r="G54" s="9">
        <v>204</v>
      </c>
      <c r="H54" s="9">
        <v>300</v>
      </c>
      <c r="I54" s="12" t="s">
        <v>348</v>
      </c>
      <c r="O54" s="26"/>
    </row>
    <row r="55" spans="1:15" ht="12" customHeight="1" x14ac:dyDescent="0.2">
      <c r="A55" s="47" t="s">
        <v>354</v>
      </c>
      <c r="B55" s="47"/>
      <c r="C55" s="8" t="s">
        <v>115</v>
      </c>
      <c r="D55" s="9">
        <v>612</v>
      </c>
      <c r="E55" s="9"/>
      <c r="F55" s="9">
        <f t="shared" si="5"/>
        <v>612</v>
      </c>
      <c r="G55" s="9">
        <v>581</v>
      </c>
      <c r="H55" s="9">
        <v>765</v>
      </c>
      <c r="I55" s="12" t="s">
        <v>348</v>
      </c>
      <c r="J55" s="10" t="s">
        <v>723</v>
      </c>
      <c r="O55" s="26"/>
    </row>
    <row r="56" spans="1:15" ht="12" customHeight="1" x14ac:dyDescent="0.2">
      <c r="A56" s="47" t="s">
        <v>234</v>
      </c>
      <c r="B56" s="47" t="s">
        <v>234</v>
      </c>
      <c r="C56" s="8" t="s">
        <v>96</v>
      </c>
      <c r="D56" s="9">
        <v>1550</v>
      </c>
      <c r="E56" s="9"/>
      <c r="F56" s="9">
        <f t="shared" si="5"/>
        <v>1550</v>
      </c>
      <c r="G56" s="9">
        <v>512</v>
      </c>
      <c r="H56" s="9">
        <v>687</v>
      </c>
      <c r="I56" s="12" t="s">
        <v>348</v>
      </c>
      <c r="J56" s="12"/>
      <c r="K56" s="12"/>
      <c r="O56" s="26"/>
    </row>
    <row r="57" spans="1:15" ht="12" customHeight="1" x14ac:dyDescent="0.2">
      <c r="A57" s="47" t="s">
        <v>295</v>
      </c>
      <c r="B57" s="47"/>
      <c r="C57" s="8" t="s">
        <v>12</v>
      </c>
      <c r="D57" s="9">
        <v>94</v>
      </c>
      <c r="E57" s="9"/>
      <c r="F57" s="9">
        <f t="shared" si="5"/>
        <v>94</v>
      </c>
      <c r="G57" s="9">
        <v>65</v>
      </c>
      <c r="H57" s="9">
        <v>107</v>
      </c>
      <c r="I57" s="12" t="s">
        <v>348</v>
      </c>
      <c r="J57" s="12"/>
      <c r="K57" s="12"/>
      <c r="O57" s="26"/>
    </row>
    <row r="58" spans="1:15" ht="12" customHeight="1" x14ac:dyDescent="0.2">
      <c r="A58" s="47" t="s">
        <v>244</v>
      </c>
      <c r="B58" s="47" t="s">
        <v>244</v>
      </c>
      <c r="C58" s="8" t="s">
        <v>397</v>
      </c>
      <c r="D58" s="9">
        <v>50</v>
      </c>
      <c r="E58" s="9"/>
      <c r="F58" s="9">
        <f t="shared" si="5"/>
        <v>50</v>
      </c>
      <c r="G58" s="9">
        <v>39</v>
      </c>
      <c r="H58" s="9">
        <v>50</v>
      </c>
      <c r="I58" s="12" t="s">
        <v>348</v>
      </c>
      <c r="O58" s="26"/>
    </row>
    <row r="59" spans="1:15" ht="12" customHeight="1" x14ac:dyDescent="0.2">
      <c r="A59" s="47" t="s">
        <v>244</v>
      </c>
      <c r="B59" s="47"/>
      <c r="C59" s="8" t="s">
        <v>206</v>
      </c>
      <c r="D59" s="9">
        <v>20</v>
      </c>
      <c r="E59" s="9"/>
      <c r="F59" s="9">
        <f t="shared" si="5"/>
        <v>20</v>
      </c>
      <c r="G59" s="9"/>
      <c r="H59" s="9">
        <v>20</v>
      </c>
      <c r="I59" s="12" t="s">
        <v>348</v>
      </c>
      <c r="O59" s="26"/>
    </row>
    <row r="60" spans="1:15" ht="12" customHeight="1" x14ac:dyDescent="0.2">
      <c r="A60" s="47" t="s">
        <v>359</v>
      </c>
      <c r="B60" s="47" t="s">
        <v>359</v>
      </c>
      <c r="C60" s="8" t="s">
        <v>92</v>
      </c>
      <c r="D60" s="9">
        <v>20</v>
      </c>
      <c r="E60" s="9"/>
      <c r="F60" s="9">
        <f t="shared" ref="F60:F74" si="6">SUM(D60:E60)</f>
        <v>20</v>
      </c>
      <c r="G60" s="9">
        <v>6</v>
      </c>
      <c r="H60" s="9">
        <v>20</v>
      </c>
      <c r="I60" s="12" t="s">
        <v>348</v>
      </c>
      <c r="O60" s="26"/>
    </row>
    <row r="61" spans="1:15" ht="12" customHeight="1" x14ac:dyDescent="0.2">
      <c r="A61" s="47" t="s">
        <v>359</v>
      </c>
      <c r="B61" s="47"/>
      <c r="C61" s="8" t="s">
        <v>584</v>
      </c>
      <c r="D61" s="9">
        <v>0</v>
      </c>
      <c r="E61" s="9"/>
      <c r="F61" s="9">
        <f t="shared" si="6"/>
        <v>0</v>
      </c>
      <c r="G61" s="9">
        <v>115</v>
      </c>
      <c r="H61" s="9">
        <v>100</v>
      </c>
      <c r="I61" s="12" t="s">
        <v>348</v>
      </c>
      <c r="O61" s="26"/>
    </row>
    <row r="62" spans="1:15" ht="12" customHeight="1" x14ac:dyDescent="0.2">
      <c r="A62" s="47" t="s">
        <v>359</v>
      </c>
      <c r="B62" s="47"/>
      <c r="C62" s="8" t="s">
        <v>66</v>
      </c>
      <c r="D62" s="9">
        <v>100</v>
      </c>
      <c r="E62" s="9"/>
      <c r="F62" s="9">
        <f t="shared" si="6"/>
        <v>100</v>
      </c>
      <c r="G62" s="9">
        <v>72</v>
      </c>
      <c r="H62" s="9">
        <v>100</v>
      </c>
      <c r="I62" s="12" t="s">
        <v>348</v>
      </c>
      <c r="O62" s="26"/>
    </row>
    <row r="63" spans="1:15" ht="12" customHeight="1" x14ac:dyDescent="0.2">
      <c r="A63" s="47" t="s">
        <v>359</v>
      </c>
      <c r="B63" s="47"/>
      <c r="C63" s="8" t="s">
        <v>88</v>
      </c>
      <c r="D63" s="9">
        <v>50</v>
      </c>
      <c r="E63" s="9"/>
      <c r="F63" s="9">
        <f t="shared" si="6"/>
        <v>50</v>
      </c>
      <c r="G63" s="9">
        <v>25</v>
      </c>
      <c r="H63" s="9">
        <v>50</v>
      </c>
      <c r="I63" s="12" t="s">
        <v>348</v>
      </c>
      <c r="O63" s="26"/>
    </row>
    <row r="64" spans="1:15" ht="12" customHeight="1" x14ac:dyDescent="0.2">
      <c r="A64" s="47" t="s">
        <v>243</v>
      </c>
      <c r="B64" s="47" t="s">
        <v>243</v>
      </c>
      <c r="C64" s="8" t="s">
        <v>386</v>
      </c>
      <c r="D64" s="9">
        <v>65</v>
      </c>
      <c r="E64" s="9"/>
      <c r="F64" s="9">
        <f t="shared" si="6"/>
        <v>65</v>
      </c>
      <c r="G64" s="9">
        <v>68</v>
      </c>
      <c r="H64" s="9">
        <v>75</v>
      </c>
      <c r="I64" s="12" t="s">
        <v>348</v>
      </c>
      <c r="J64" s="12"/>
      <c r="K64" s="12"/>
      <c r="O64" s="26"/>
    </row>
    <row r="65" spans="1:15" ht="12" customHeight="1" x14ac:dyDescent="0.2">
      <c r="A65" s="47" t="s">
        <v>235</v>
      </c>
      <c r="B65" s="47" t="s">
        <v>235</v>
      </c>
      <c r="C65" s="8" t="s">
        <v>203</v>
      </c>
      <c r="D65" s="9">
        <v>400</v>
      </c>
      <c r="E65" s="9"/>
      <c r="F65" s="9">
        <f t="shared" si="6"/>
        <v>400</v>
      </c>
      <c r="G65" s="9">
        <v>316</v>
      </c>
      <c r="H65" s="9">
        <v>400</v>
      </c>
      <c r="I65" s="12" t="s">
        <v>348</v>
      </c>
      <c r="O65" s="26"/>
    </row>
    <row r="66" spans="1:15" ht="12" customHeight="1" x14ac:dyDescent="0.2">
      <c r="A66" s="47" t="s">
        <v>239</v>
      </c>
      <c r="B66" s="47" t="s">
        <v>239</v>
      </c>
      <c r="C66" s="8" t="s">
        <v>387</v>
      </c>
      <c r="D66" s="9">
        <v>400</v>
      </c>
      <c r="E66" s="9"/>
      <c r="F66" s="9">
        <f t="shared" si="6"/>
        <v>400</v>
      </c>
      <c r="G66" s="9">
        <v>-62</v>
      </c>
      <c r="H66" s="9">
        <v>100</v>
      </c>
      <c r="I66" s="12" t="s">
        <v>348</v>
      </c>
      <c r="O66" s="26"/>
    </row>
    <row r="67" spans="1:15" ht="12" customHeight="1" x14ac:dyDescent="0.2">
      <c r="A67" s="47" t="s">
        <v>239</v>
      </c>
      <c r="B67" s="47"/>
      <c r="C67" s="33" t="s">
        <v>59</v>
      </c>
      <c r="D67" s="9">
        <v>300</v>
      </c>
      <c r="E67" s="9"/>
      <c r="F67" s="9">
        <f t="shared" si="6"/>
        <v>300</v>
      </c>
      <c r="G67" s="9">
        <v>294</v>
      </c>
      <c r="H67" s="9">
        <v>350</v>
      </c>
      <c r="I67" s="12" t="s">
        <v>348</v>
      </c>
      <c r="O67" s="26"/>
    </row>
    <row r="68" spans="1:15" ht="12" customHeight="1" x14ac:dyDescent="0.2">
      <c r="A68" s="47" t="s">
        <v>239</v>
      </c>
      <c r="B68" s="47"/>
      <c r="C68" s="33" t="s">
        <v>207</v>
      </c>
      <c r="D68" s="9">
        <v>100</v>
      </c>
      <c r="E68" s="9"/>
      <c r="F68" s="9">
        <f t="shared" si="6"/>
        <v>100</v>
      </c>
      <c r="G68" s="9">
        <v>66</v>
      </c>
      <c r="H68" s="9">
        <v>100</v>
      </c>
      <c r="I68" s="12" t="s">
        <v>348</v>
      </c>
      <c r="O68" s="26"/>
    </row>
    <row r="69" spans="1:15" ht="12" customHeight="1" x14ac:dyDescent="0.2">
      <c r="A69" s="47" t="s">
        <v>362</v>
      </c>
      <c r="B69" s="47" t="s">
        <v>362</v>
      </c>
      <c r="C69" s="33" t="s">
        <v>660</v>
      </c>
      <c r="D69" s="9">
        <v>0</v>
      </c>
      <c r="E69" s="9"/>
      <c r="F69" s="9">
        <f t="shared" si="6"/>
        <v>0</v>
      </c>
      <c r="G69" s="9">
        <v>3</v>
      </c>
      <c r="H69" s="9">
        <v>0</v>
      </c>
      <c r="I69" s="12" t="s">
        <v>348</v>
      </c>
      <c r="O69" s="26"/>
    </row>
    <row r="70" spans="1:15" ht="12" customHeight="1" x14ac:dyDescent="0.2">
      <c r="A70" s="47" t="s">
        <v>242</v>
      </c>
      <c r="B70" s="47" t="s">
        <v>242</v>
      </c>
      <c r="C70" s="33" t="s">
        <v>661</v>
      </c>
      <c r="D70" s="9">
        <v>0</v>
      </c>
      <c r="E70" s="9"/>
      <c r="F70" s="9">
        <f t="shared" si="6"/>
        <v>0</v>
      </c>
      <c r="G70" s="9">
        <v>34</v>
      </c>
      <c r="H70" s="9">
        <v>50</v>
      </c>
      <c r="I70" s="12" t="s">
        <v>348</v>
      </c>
      <c r="O70" s="26"/>
    </row>
    <row r="71" spans="1:15" ht="12" customHeight="1" x14ac:dyDescent="0.2">
      <c r="A71" s="47" t="s">
        <v>240</v>
      </c>
      <c r="B71" s="47"/>
      <c r="C71" s="33" t="s">
        <v>301</v>
      </c>
      <c r="D71" s="9">
        <v>0</v>
      </c>
      <c r="E71" s="9"/>
      <c r="F71" s="9">
        <f t="shared" si="6"/>
        <v>0</v>
      </c>
      <c r="G71" s="9">
        <v>45</v>
      </c>
      <c r="H71" s="9">
        <v>50</v>
      </c>
      <c r="I71" s="12" t="s">
        <v>348</v>
      </c>
      <c r="O71" s="26"/>
    </row>
    <row r="72" spans="1:15" ht="12" customHeight="1" x14ac:dyDescent="0.2">
      <c r="A72" s="47" t="s">
        <v>240</v>
      </c>
      <c r="B72" s="47" t="s">
        <v>240</v>
      </c>
      <c r="C72" s="33" t="s">
        <v>514</v>
      </c>
      <c r="D72" s="9">
        <v>55</v>
      </c>
      <c r="E72" s="9"/>
      <c r="F72" s="9">
        <f t="shared" si="6"/>
        <v>55</v>
      </c>
      <c r="G72" s="9">
        <v>83</v>
      </c>
      <c r="H72" s="9">
        <v>100</v>
      </c>
      <c r="I72" s="12" t="s">
        <v>348</v>
      </c>
      <c r="O72" s="26"/>
    </row>
    <row r="73" spans="1:15" ht="12" customHeight="1" x14ac:dyDescent="0.2">
      <c r="A73" s="47" t="s">
        <v>240</v>
      </c>
      <c r="B73" s="47"/>
      <c r="C73" s="8" t="s">
        <v>177</v>
      </c>
      <c r="D73" s="9">
        <v>150</v>
      </c>
      <c r="E73" s="9"/>
      <c r="F73" s="9">
        <f t="shared" si="6"/>
        <v>150</v>
      </c>
      <c r="G73" s="9">
        <v>134</v>
      </c>
      <c r="H73" s="9">
        <v>150</v>
      </c>
      <c r="I73" s="12" t="s">
        <v>348</v>
      </c>
      <c r="O73" s="26"/>
    </row>
    <row r="74" spans="1:15" ht="12" customHeight="1" x14ac:dyDescent="0.2">
      <c r="A74" s="47" t="s">
        <v>350</v>
      </c>
      <c r="B74" s="47" t="s">
        <v>350</v>
      </c>
      <c r="C74" s="8" t="s">
        <v>56</v>
      </c>
      <c r="D74" s="9">
        <v>462</v>
      </c>
      <c r="E74" s="9"/>
      <c r="F74" s="9">
        <f t="shared" si="6"/>
        <v>462</v>
      </c>
      <c r="G74" s="9">
        <v>314</v>
      </c>
      <c r="H74" s="9">
        <v>463</v>
      </c>
      <c r="I74" s="12" t="s">
        <v>348</v>
      </c>
      <c r="J74" s="12" t="e">
        <f>SUM(#REF!)</f>
        <v>#REF!</v>
      </c>
      <c r="K74" s="12"/>
      <c r="O74" s="26"/>
    </row>
    <row r="75" spans="1:15" s="3" customFormat="1" ht="12" customHeight="1" x14ac:dyDescent="0.2">
      <c r="A75" s="48"/>
      <c r="B75" s="48"/>
      <c r="C75" s="13" t="s">
        <v>86</v>
      </c>
      <c r="D75" s="14">
        <f>SUM(D43:D74)</f>
        <v>14365</v>
      </c>
      <c r="E75" s="14">
        <f>SUM(E43:E74)</f>
        <v>0</v>
      </c>
      <c r="F75" s="14">
        <f>SUM(F43:F74)</f>
        <v>14365</v>
      </c>
      <c r="G75" s="14">
        <f>SUM(G43:G74)</f>
        <v>12545</v>
      </c>
      <c r="H75" s="14">
        <f>SUM(H43:H74)</f>
        <v>19554</v>
      </c>
      <c r="I75" s="6"/>
      <c r="O75" s="26"/>
    </row>
    <row r="76" spans="1:15" s="3" customFormat="1" ht="12" customHeight="1" x14ac:dyDescent="0.2">
      <c r="A76" s="45"/>
      <c r="B76" s="45"/>
      <c r="D76" s="6"/>
      <c r="E76" s="6"/>
      <c r="F76" s="6"/>
      <c r="G76" s="6"/>
      <c r="H76" s="6"/>
      <c r="I76" s="6"/>
      <c r="O76" s="26"/>
    </row>
    <row r="77" spans="1:15" s="3" customFormat="1" ht="12" customHeight="1" x14ac:dyDescent="0.2">
      <c r="A77" s="45"/>
      <c r="B77" s="45"/>
      <c r="D77" s="6"/>
      <c r="E77" s="6"/>
      <c r="F77" s="6"/>
      <c r="G77" s="6"/>
      <c r="H77" s="6"/>
      <c r="I77" s="6"/>
      <c r="O77" s="26"/>
    </row>
    <row r="78" spans="1:15" s="1" customFormat="1" ht="12" customHeight="1" x14ac:dyDescent="0.2">
      <c r="A78" s="44" t="s">
        <v>250</v>
      </c>
      <c r="B78" s="44"/>
      <c r="D78" s="5"/>
      <c r="E78" s="5"/>
      <c r="F78" s="5"/>
      <c r="G78" s="5"/>
      <c r="H78" s="5"/>
      <c r="I78" s="5"/>
      <c r="L78" s="2"/>
      <c r="O78" s="26"/>
    </row>
    <row r="79" spans="1:15" s="1" customFormat="1" ht="12" customHeight="1" x14ac:dyDescent="0.2">
      <c r="A79" s="44" t="s">
        <v>248</v>
      </c>
      <c r="B79" s="44"/>
      <c r="D79" s="5"/>
      <c r="E79" s="5"/>
      <c r="F79" s="5"/>
      <c r="G79" s="5"/>
      <c r="H79" s="5"/>
      <c r="I79" s="5"/>
      <c r="L79" s="2"/>
      <c r="O79" s="26"/>
    </row>
    <row r="80" spans="1:15" s="3" customFormat="1" ht="12" customHeight="1" x14ac:dyDescent="0.2">
      <c r="A80" s="45" t="s">
        <v>53</v>
      </c>
      <c r="B80" s="45"/>
      <c r="D80" s="6"/>
      <c r="E80" s="6"/>
      <c r="F80" s="6"/>
      <c r="G80" s="6"/>
      <c r="H80" s="6"/>
      <c r="I80" s="6"/>
      <c r="L80" s="2"/>
      <c r="O80" s="26"/>
    </row>
    <row r="81" spans="1:15" ht="12" customHeight="1" x14ac:dyDescent="0.2">
      <c r="A81" s="47" t="s">
        <v>408</v>
      </c>
      <c r="B81" s="47" t="s">
        <v>356</v>
      </c>
      <c r="C81" s="8" t="s">
        <v>84</v>
      </c>
      <c r="D81" s="9">
        <v>270</v>
      </c>
      <c r="E81" s="9"/>
      <c r="F81" s="9">
        <f>SUM(D81:E81)</f>
        <v>270</v>
      </c>
      <c r="G81" s="9">
        <v>172</v>
      </c>
      <c r="H81" s="9">
        <v>270</v>
      </c>
      <c r="I81" s="12" t="s">
        <v>348</v>
      </c>
      <c r="O81" s="26"/>
    </row>
    <row r="82" spans="1:15" s="3" customFormat="1" ht="12" customHeight="1" x14ac:dyDescent="0.2">
      <c r="A82" s="48"/>
      <c r="B82" s="48"/>
      <c r="C82" s="13" t="s">
        <v>86</v>
      </c>
      <c r="D82" s="14">
        <f t="shared" ref="D82" si="7">SUM(D81)</f>
        <v>270</v>
      </c>
      <c r="E82" s="14">
        <f t="shared" ref="E82:F82" si="8">SUM(E81)</f>
        <v>0</v>
      </c>
      <c r="F82" s="14">
        <f t="shared" si="8"/>
        <v>270</v>
      </c>
      <c r="G82" s="14">
        <f t="shared" ref="G82:H82" si="9">SUM(G81)</f>
        <v>172</v>
      </c>
      <c r="H82" s="14">
        <f t="shared" si="9"/>
        <v>270</v>
      </c>
      <c r="I82" s="6"/>
      <c r="O82" s="26"/>
    </row>
    <row r="83" spans="1:15" s="3" customFormat="1" ht="12" customHeight="1" x14ac:dyDescent="0.2">
      <c r="A83" s="45"/>
      <c r="B83" s="45"/>
      <c r="D83" s="6"/>
      <c r="E83" s="6"/>
      <c r="F83" s="6"/>
      <c r="G83" s="6"/>
      <c r="H83" s="6"/>
      <c r="I83" s="6"/>
      <c r="O83" s="26"/>
    </row>
    <row r="84" spans="1:15" s="3" customFormat="1" ht="12" customHeight="1" x14ac:dyDescent="0.2">
      <c r="A84" s="45"/>
      <c r="B84" s="45"/>
      <c r="D84" s="6"/>
      <c r="E84" s="6"/>
      <c r="F84" s="6"/>
      <c r="G84" s="6"/>
      <c r="H84" s="6"/>
      <c r="I84" s="6"/>
      <c r="O84" s="26"/>
    </row>
    <row r="85" spans="1:15" s="3" customFormat="1" ht="12" customHeight="1" x14ac:dyDescent="0.2">
      <c r="A85" s="45"/>
      <c r="B85" s="45"/>
      <c r="D85" s="6"/>
      <c r="E85" s="6"/>
      <c r="F85" s="6"/>
      <c r="G85" s="6"/>
      <c r="H85" s="6"/>
      <c r="I85" s="6"/>
      <c r="O85" s="26"/>
    </row>
    <row r="86" spans="1:15" s="3" customFormat="1" ht="12" customHeight="1" x14ac:dyDescent="0.2">
      <c r="A86" s="45"/>
      <c r="B86" s="45"/>
      <c r="D86" s="6"/>
      <c r="E86" s="6"/>
      <c r="F86" s="6"/>
      <c r="G86" s="6"/>
      <c r="H86" s="6"/>
      <c r="I86" s="6"/>
      <c r="O86" s="26"/>
    </row>
    <row r="87" spans="1:15" s="3" customFormat="1" ht="12" customHeight="1" x14ac:dyDescent="0.2">
      <c r="A87" s="45"/>
      <c r="B87" s="45"/>
      <c r="D87" s="6"/>
      <c r="E87" s="6"/>
      <c r="F87" s="6"/>
      <c r="G87" s="6"/>
      <c r="H87" s="6"/>
      <c r="I87" s="6"/>
      <c r="O87" s="26"/>
    </row>
    <row r="88" spans="1:15" s="3" customFormat="1" ht="12" customHeight="1" x14ac:dyDescent="0.2">
      <c r="A88" s="45"/>
      <c r="B88" s="45"/>
      <c r="D88" s="6"/>
      <c r="E88" s="6"/>
      <c r="F88" s="6"/>
      <c r="G88" s="6"/>
      <c r="H88" s="6"/>
      <c r="I88" s="6"/>
      <c r="O88" s="26"/>
    </row>
    <row r="89" spans="1:15" s="3" customFormat="1" ht="12" customHeight="1" x14ac:dyDescent="0.2">
      <c r="A89" s="45"/>
      <c r="B89" s="45"/>
      <c r="D89" s="6"/>
      <c r="E89" s="6"/>
      <c r="F89" s="6"/>
      <c r="G89" s="6"/>
      <c r="H89" s="6"/>
      <c r="I89" s="6"/>
      <c r="O89" s="26"/>
    </row>
    <row r="90" spans="1:15" s="3" customFormat="1" ht="12" customHeight="1" x14ac:dyDescent="0.2">
      <c r="A90" s="45"/>
      <c r="B90" s="45"/>
      <c r="D90" s="6"/>
      <c r="E90" s="6"/>
      <c r="F90" s="6"/>
      <c r="G90" s="6"/>
      <c r="H90" s="6"/>
      <c r="I90" s="6"/>
      <c r="O90" s="26"/>
    </row>
    <row r="91" spans="1:15" s="3" customFormat="1" ht="12" customHeight="1" x14ac:dyDescent="0.2">
      <c r="A91" s="45"/>
      <c r="B91" s="45"/>
      <c r="D91" s="6"/>
      <c r="E91" s="6"/>
      <c r="F91" s="6"/>
      <c r="G91" s="6"/>
      <c r="H91" s="6"/>
      <c r="I91" s="6"/>
      <c r="O91" s="26"/>
    </row>
    <row r="92" spans="1:15" s="3" customFormat="1" ht="12" customHeight="1" x14ac:dyDescent="0.2">
      <c r="A92" s="45"/>
      <c r="B92" s="45"/>
      <c r="D92" s="6"/>
      <c r="E92" s="6"/>
      <c r="F92" s="6"/>
      <c r="G92" s="6"/>
      <c r="H92" s="6"/>
      <c r="I92" s="6"/>
      <c r="O92" s="26"/>
    </row>
    <row r="93" spans="1:15" s="3" customFormat="1" ht="12" customHeight="1" x14ac:dyDescent="0.2">
      <c r="A93" s="45"/>
      <c r="B93" s="45"/>
      <c r="D93" s="6"/>
      <c r="E93" s="6"/>
      <c r="F93" s="6"/>
      <c r="G93" s="6"/>
      <c r="H93" s="6"/>
      <c r="I93" s="6"/>
      <c r="O93" s="26"/>
    </row>
    <row r="94" spans="1:15" s="3" customFormat="1" ht="12" customHeight="1" x14ac:dyDescent="0.2">
      <c r="A94" s="45"/>
      <c r="B94" s="45"/>
      <c r="D94" s="6"/>
      <c r="E94" s="6"/>
      <c r="F94" s="6"/>
      <c r="G94" s="6"/>
      <c r="H94" s="6"/>
      <c r="I94" s="6"/>
      <c r="O94" s="26"/>
    </row>
    <row r="95" spans="1:15" s="1" customFormat="1" ht="30.75" customHeight="1" x14ac:dyDescent="0.2">
      <c r="A95" s="44"/>
      <c r="B95" s="44"/>
      <c r="D95" s="31" t="s">
        <v>576</v>
      </c>
      <c r="E95" s="31" t="s">
        <v>577</v>
      </c>
      <c r="F95" s="31" t="s">
        <v>578</v>
      </c>
      <c r="G95" s="31" t="s">
        <v>579</v>
      </c>
      <c r="H95" s="31" t="s">
        <v>698</v>
      </c>
      <c r="I95" s="90"/>
      <c r="K95" s="3"/>
      <c r="L95" s="3"/>
      <c r="M95" s="3"/>
      <c r="N95" s="2"/>
    </row>
    <row r="96" spans="1:15" s="34" customFormat="1" x14ac:dyDescent="0.2">
      <c r="A96" s="52"/>
      <c r="B96" s="52"/>
      <c r="D96" s="41"/>
      <c r="E96" s="41"/>
      <c r="F96" s="41"/>
      <c r="G96" s="41"/>
      <c r="H96" s="41"/>
      <c r="I96" s="41"/>
      <c r="L96" s="38"/>
    </row>
    <row r="97" spans="1:15" s="1" customFormat="1" x14ac:dyDescent="0.2">
      <c r="A97" s="44" t="s">
        <v>597</v>
      </c>
      <c r="B97" s="44"/>
      <c r="D97" s="5"/>
      <c r="E97" s="5"/>
      <c r="F97" s="5"/>
      <c r="G97" s="5"/>
      <c r="H97" s="5"/>
      <c r="I97" s="5"/>
      <c r="J97" s="2"/>
      <c r="K97" s="2"/>
      <c r="L97" s="2"/>
      <c r="O97" s="26"/>
    </row>
    <row r="98" spans="1:15" s="60" customFormat="1" ht="12.75" customHeight="1" x14ac:dyDescent="0.2">
      <c r="A98" s="57" t="s">
        <v>248</v>
      </c>
      <c r="B98" s="57"/>
      <c r="C98" s="58"/>
      <c r="D98" s="59"/>
      <c r="E98" s="59"/>
      <c r="F98" s="59"/>
      <c r="G98" s="59"/>
      <c r="H98" s="59"/>
      <c r="I98" s="59"/>
    </row>
    <row r="99" spans="1:15" s="1" customFormat="1" x14ac:dyDescent="0.2">
      <c r="A99" s="45" t="s">
        <v>53</v>
      </c>
      <c r="B99" s="45"/>
      <c r="D99" s="5"/>
      <c r="E99" s="5"/>
      <c r="F99" s="5"/>
      <c r="G99" s="5"/>
      <c r="H99" s="5"/>
      <c r="I99" s="5"/>
      <c r="L99" s="2"/>
      <c r="O99" s="26"/>
    </row>
    <row r="100" spans="1:15" x14ac:dyDescent="0.2">
      <c r="A100" s="47" t="s">
        <v>598</v>
      </c>
      <c r="B100" s="47"/>
      <c r="C100" s="8" t="s">
        <v>87</v>
      </c>
      <c r="D100" s="9">
        <v>0</v>
      </c>
      <c r="E100" s="9">
        <v>537</v>
      </c>
      <c r="F100" s="9">
        <f>SUM(D100:E100)</f>
        <v>537</v>
      </c>
      <c r="G100" s="9">
        <v>699</v>
      </c>
      <c r="H100" s="9">
        <v>0</v>
      </c>
      <c r="I100" s="12" t="s">
        <v>347</v>
      </c>
      <c r="O100" s="26"/>
    </row>
    <row r="101" spans="1:15" x14ac:dyDescent="0.2">
      <c r="A101" s="47" t="s">
        <v>350</v>
      </c>
      <c r="B101" s="47" t="s">
        <v>350</v>
      </c>
      <c r="C101" s="8" t="s">
        <v>90</v>
      </c>
      <c r="D101" s="9">
        <v>0</v>
      </c>
      <c r="E101" s="9">
        <v>27</v>
      </c>
      <c r="F101" s="9">
        <f>SUM(D101:E101)</f>
        <v>27</v>
      </c>
      <c r="G101" s="9">
        <v>69</v>
      </c>
      <c r="H101" s="9">
        <v>0</v>
      </c>
      <c r="I101" s="12" t="s">
        <v>347</v>
      </c>
      <c r="O101" s="26"/>
    </row>
    <row r="102" spans="1:15" s="3" customFormat="1" x14ac:dyDescent="0.2">
      <c r="A102" s="48"/>
      <c r="B102" s="48"/>
      <c r="C102" s="13" t="s">
        <v>86</v>
      </c>
      <c r="D102" s="14">
        <f>SUM(D100:D101)</f>
        <v>0</v>
      </c>
      <c r="E102" s="14">
        <f>SUM(E100:E101)</f>
        <v>564</v>
      </c>
      <c r="F102" s="14">
        <f>SUM(F100:F101)</f>
        <v>564</v>
      </c>
      <c r="G102" s="14">
        <f>SUM(G100:G101)</f>
        <v>768</v>
      </c>
      <c r="H102" s="14">
        <f>SUM(H100:H101)</f>
        <v>0</v>
      </c>
      <c r="I102" s="6"/>
      <c r="O102" s="26"/>
    </row>
    <row r="103" spans="1:15" s="3" customFormat="1" x14ac:dyDescent="0.2">
      <c r="A103" s="55"/>
      <c r="B103" s="55"/>
      <c r="C103" s="18"/>
      <c r="D103" s="19"/>
      <c r="E103" s="19"/>
      <c r="F103" s="19"/>
      <c r="G103" s="19"/>
      <c r="H103" s="19"/>
      <c r="I103" s="19"/>
      <c r="O103" s="26"/>
    </row>
    <row r="104" spans="1:15" s="3" customFormat="1" x14ac:dyDescent="0.2">
      <c r="A104" s="55"/>
      <c r="B104" s="55"/>
      <c r="C104" s="18"/>
      <c r="D104" s="19"/>
      <c r="E104" s="19"/>
      <c r="F104" s="19"/>
      <c r="G104" s="19"/>
      <c r="H104" s="19"/>
      <c r="I104" s="19"/>
      <c r="O104" s="26"/>
    </row>
    <row r="105" spans="1:15" s="1" customFormat="1" x14ac:dyDescent="0.2">
      <c r="A105" s="44" t="s">
        <v>597</v>
      </c>
      <c r="B105" s="44"/>
      <c r="D105" s="5"/>
      <c r="E105" s="5"/>
      <c r="F105" s="5"/>
      <c r="G105" s="5"/>
      <c r="H105" s="5"/>
      <c r="I105" s="5"/>
      <c r="J105" s="2"/>
      <c r="K105" s="2"/>
      <c r="L105" s="2"/>
      <c r="O105" s="26"/>
    </row>
    <row r="106" spans="1:15" s="60" customFormat="1" ht="12.75" customHeight="1" x14ac:dyDescent="0.2">
      <c r="A106" s="57" t="s">
        <v>248</v>
      </c>
      <c r="B106" s="57"/>
      <c r="C106" s="58"/>
      <c r="D106" s="59"/>
      <c r="E106" s="59"/>
      <c r="F106" s="59"/>
      <c r="G106" s="59"/>
      <c r="H106" s="59"/>
      <c r="I106" s="59"/>
    </row>
    <row r="107" spans="1:15" s="1" customFormat="1" x14ac:dyDescent="0.2">
      <c r="A107" s="45" t="s">
        <v>51</v>
      </c>
      <c r="B107" s="45"/>
      <c r="D107" s="5"/>
      <c r="E107" s="5"/>
      <c r="F107" s="5"/>
      <c r="G107" s="5"/>
      <c r="H107" s="5"/>
      <c r="I107" s="5"/>
      <c r="L107" s="2"/>
      <c r="O107" s="26"/>
    </row>
    <row r="108" spans="1:15" ht="12" customHeight="1" x14ac:dyDescent="0.2">
      <c r="A108" s="46" t="s">
        <v>599</v>
      </c>
      <c r="B108" s="46"/>
      <c r="C108" s="8" t="s">
        <v>600</v>
      </c>
      <c r="D108" s="9">
        <v>0</v>
      </c>
      <c r="E108" s="9"/>
      <c r="F108" s="9">
        <f>SUM(D108:E108)</f>
        <v>0</v>
      </c>
      <c r="G108" s="9">
        <v>109</v>
      </c>
      <c r="H108" s="9">
        <v>0</v>
      </c>
      <c r="I108" s="12" t="s">
        <v>347</v>
      </c>
      <c r="O108" s="26"/>
    </row>
    <row r="109" spans="1:15" ht="12" customHeight="1" x14ac:dyDescent="0.2">
      <c r="A109" s="46" t="s">
        <v>601</v>
      </c>
      <c r="B109" s="46"/>
      <c r="C109" s="8" t="s">
        <v>90</v>
      </c>
      <c r="D109" s="9">
        <v>0</v>
      </c>
      <c r="E109" s="9"/>
      <c r="F109" s="9">
        <f>SUM(D109:E109)</f>
        <v>0</v>
      </c>
      <c r="G109" s="9">
        <v>30</v>
      </c>
      <c r="H109" s="9">
        <v>0</v>
      </c>
      <c r="O109" s="26"/>
    </row>
    <row r="110" spans="1:15" s="3" customFormat="1" x14ac:dyDescent="0.2">
      <c r="A110" s="48"/>
      <c r="B110" s="48"/>
      <c r="C110" s="13" t="s">
        <v>63</v>
      </c>
      <c r="D110" s="14">
        <f t="shared" ref="D110:F110" si="10">SUM(D108:D109)</f>
        <v>0</v>
      </c>
      <c r="E110" s="14">
        <f t="shared" si="10"/>
        <v>0</v>
      </c>
      <c r="F110" s="14">
        <f t="shared" si="10"/>
        <v>0</v>
      </c>
      <c r="G110" s="14">
        <f>SUM(G108:G109)</f>
        <v>139</v>
      </c>
      <c r="H110" s="14">
        <f>SUM(H108:H109)</f>
        <v>0</v>
      </c>
      <c r="I110" s="6"/>
      <c r="O110" s="26"/>
    </row>
    <row r="111" spans="1:15" s="34" customFormat="1" x14ac:dyDescent="0.2">
      <c r="A111" s="52"/>
      <c r="B111" s="52"/>
      <c r="D111" s="41"/>
      <c r="E111" s="41"/>
      <c r="F111" s="41"/>
      <c r="G111" s="41"/>
      <c r="H111" s="41"/>
      <c r="I111" s="41"/>
      <c r="L111" s="38"/>
    </row>
    <row r="112" spans="1:15" s="3" customFormat="1" ht="12" customHeight="1" x14ac:dyDescent="0.2">
      <c r="A112" s="45"/>
      <c r="B112" s="45"/>
      <c r="D112" s="6"/>
      <c r="E112" s="6"/>
      <c r="F112" s="6"/>
      <c r="G112" s="6"/>
      <c r="H112" s="6"/>
      <c r="I112" s="6"/>
      <c r="O112" s="26"/>
    </row>
    <row r="113" spans="1:15" s="3" customFormat="1" ht="12" customHeight="1" x14ac:dyDescent="0.2">
      <c r="A113" s="44" t="s">
        <v>562</v>
      </c>
      <c r="B113" s="44"/>
      <c r="C113" s="1"/>
      <c r="D113" s="5"/>
      <c r="E113" s="5"/>
      <c r="F113" s="5"/>
      <c r="G113" s="5"/>
      <c r="H113" s="5"/>
      <c r="I113" s="5"/>
      <c r="O113" s="26"/>
    </row>
    <row r="114" spans="1:15" s="3" customFormat="1" ht="12" customHeight="1" x14ac:dyDescent="0.2">
      <c r="A114" s="44" t="s">
        <v>248</v>
      </c>
      <c r="B114" s="44"/>
      <c r="C114" s="1"/>
      <c r="D114" s="5"/>
      <c r="E114" s="5"/>
      <c r="F114" s="5"/>
      <c r="G114" s="5"/>
      <c r="H114" s="5"/>
      <c r="I114" s="5"/>
      <c r="O114" s="26"/>
    </row>
    <row r="115" spans="1:15" s="3" customFormat="1" ht="12" customHeight="1" x14ac:dyDescent="0.2">
      <c r="A115" s="45" t="s">
        <v>53</v>
      </c>
      <c r="B115" s="45"/>
      <c r="D115" s="6"/>
      <c r="E115" s="6"/>
      <c r="F115" s="6"/>
      <c r="G115" s="6"/>
      <c r="H115" s="6"/>
      <c r="I115" s="6"/>
      <c r="O115" s="26"/>
    </row>
    <row r="116" spans="1:15" s="3" customFormat="1" ht="12" customHeight="1" x14ac:dyDescent="0.2">
      <c r="A116" s="50" t="s">
        <v>554</v>
      </c>
      <c r="B116" s="50" t="s">
        <v>354</v>
      </c>
      <c r="C116" s="43" t="s">
        <v>555</v>
      </c>
      <c r="D116" s="9">
        <v>1090</v>
      </c>
      <c r="E116" s="9"/>
      <c r="F116" s="9">
        <f>SUM(D116:E116)</f>
        <v>1090</v>
      </c>
      <c r="G116" s="9"/>
      <c r="H116" s="9">
        <v>1267</v>
      </c>
      <c r="I116" s="12" t="s">
        <v>348</v>
      </c>
      <c r="O116" s="26"/>
    </row>
    <row r="117" spans="1:15" s="3" customFormat="1" ht="12" customHeight="1" x14ac:dyDescent="0.2">
      <c r="A117" s="50" t="s">
        <v>556</v>
      </c>
      <c r="B117" s="50" t="s">
        <v>234</v>
      </c>
      <c r="C117" s="43" t="s">
        <v>557</v>
      </c>
      <c r="D117" s="9">
        <v>158</v>
      </c>
      <c r="E117" s="9"/>
      <c r="F117" s="9">
        <f t="shared" ref="F117:F121" si="11">SUM(D117:E117)</f>
        <v>158</v>
      </c>
      <c r="G117" s="9"/>
      <c r="H117" s="9">
        <v>165</v>
      </c>
      <c r="I117" s="12" t="s">
        <v>348</v>
      </c>
      <c r="O117" s="26"/>
    </row>
    <row r="118" spans="1:15" s="3" customFormat="1" ht="12" customHeight="1" x14ac:dyDescent="0.2">
      <c r="A118" s="47" t="s">
        <v>558</v>
      </c>
      <c r="B118" s="47"/>
      <c r="C118" s="8" t="s">
        <v>559</v>
      </c>
      <c r="D118" s="9">
        <v>28</v>
      </c>
      <c r="E118" s="9"/>
      <c r="F118" s="9">
        <f t="shared" si="11"/>
        <v>28</v>
      </c>
      <c r="G118" s="9"/>
      <c r="H118" s="9">
        <v>31</v>
      </c>
      <c r="I118" s="12" t="s">
        <v>348</v>
      </c>
      <c r="O118" s="26"/>
    </row>
    <row r="119" spans="1:15" s="3" customFormat="1" ht="12" customHeight="1" x14ac:dyDescent="0.2">
      <c r="A119" s="47" t="s">
        <v>359</v>
      </c>
      <c r="B119" s="47" t="s">
        <v>359</v>
      </c>
      <c r="C119" s="8" t="s">
        <v>16</v>
      </c>
      <c r="D119" s="9">
        <v>44</v>
      </c>
      <c r="E119" s="9"/>
      <c r="F119" s="9">
        <f t="shared" si="11"/>
        <v>44</v>
      </c>
      <c r="G119" s="9"/>
      <c r="H119" s="9">
        <v>146</v>
      </c>
      <c r="I119" s="12" t="s">
        <v>348</v>
      </c>
      <c r="O119" s="26"/>
    </row>
    <row r="120" spans="1:15" s="3" customFormat="1" ht="12" customHeight="1" x14ac:dyDescent="0.2">
      <c r="A120" s="47" t="s">
        <v>350</v>
      </c>
      <c r="B120" s="47" t="s">
        <v>350</v>
      </c>
      <c r="C120" s="8" t="s">
        <v>560</v>
      </c>
      <c r="D120" s="9">
        <v>9</v>
      </c>
      <c r="E120" s="9"/>
      <c r="F120" s="9">
        <f t="shared" si="11"/>
        <v>9</v>
      </c>
      <c r="G120" s="9"/>
      <c r="H120" s="9">
        <v>39</v>
      </c>
      <c r="I120" s="12" t="s">
        <v>348</v>
      </c>
      <c r="O120" s="26"/>
    </row>
    <row r="121" spans="1:15" s="3" customFormat="1" ht="12" customHeight="1" x14ac:dyDescent="0.2">
      <c r="A121" s="47" t="s">
        <v>240</v>
      </c>
      <c r="B121" s="47" t="s">
        <v>240</v>
      </c>
      <c r="C121" s="8" t="s">
        <v>561</v>
      </c>
      <c r="D121" s="9">
        <v>150</v>
      </c>
      <c r="E121" s="9"/>
      <c r="F121" s="9">
        <f t="shared" si="11"/>
        <v>150</v>
      </c>
      <c r="G121" s="9"/>
      <c r="H121" s="9">
        <v>238</v>
      </c>
      <c r="I121" s="12" t="s">
        <v>348</v>
      </c>
      <c r="O121" s="26"/>
    </row>
    <row r="122" spans="1:15" s="3" customFormat="1" ht="12" customHeight="1" x14ac:dyDescent="0.2">
      <c r="A122" s="48"/>
      <c r="B122" s="48"/>
      <c r="C122" s="13" t="s">
        <v>86</v>
      </c>
      <c r="D122" s="14">
        <f>SUM(D116:D121)</f>
        <v>1479</v>
      </c>
      <c r="E122" s="14">
        <f>SUM(E116:E121)</f>
        <v>0</v>
      </c>
      <c r="F122" s="14">
        <f>SUM(F116:F121)</f>
        <v>1479</v>
      </c>
      <c r="G122" s="14">
        <f>SUM(G116:G121)</f>
        <v>0</v>
      </c>
      <c r="H122" s="14">
        <f>SUM(H116:H121)</f>
        <v>1886</v>
      </c>
      <c r="I122" s="6"/>
      <c r="O122" s="26"/>
    </row>
    <row r="123" spans="1:15" s="3" customFormat="1" ht="12" customHeight="1" x14ac:dyDescent="0.2">
      <c r="A123" s="45"/>
      <c r="B123" s="45"/>
      <c r="D123" s="6"/>
      <c r="E123" s="6"/>
      <c r="F123" s="6"/>
      <c r="G123" s="6"/>
      <c r="H123" s="6"/>
      <c r="I123" s="6"/>
      <c r="O123" s="26"/>
    </row>
    <row r="124" spans="1:15" s="3" customFormat="1" ht="12" customHeight="1" x14ac:dyDescent="0.2">
      <c r="A124" s="45"/>
      <c r="B124" s="45"/>
      <c r="D124" s="6"/>
      <c r="E124" s="6"/>
      <c r="F124" s="6"/>
      <c r="G124" s="6"/>
      <c r="H124" s="6"/>
      <c r="I124" s="6"/>
      <c r="O124" s="26"/>
    </row>
    <row r="125" spans="1:15" s="1" customFormat="1" ht="12" customHeight="1" x14ac:dyDescent="0.2">
      <c r="A125" s="44" t="s">
        <v>507</v>
      </c>
      <c r="B125" s="44"/>
      <c r="D125" s="5"/>
      <c r="E125" s="5"/>
      <c r="F125" s="5"/>
      <c r="G125" s="5"/>
      <c r="H125" s="5"/>
      <c r="I125" s="5"/>
      <c r="L125" s="2"/>
      <c r="O125" s="26"/>
    </row>
    <row r="126" spans="1:15" s="1" customFormat="1" ht="12" customHeight="1" x14ac:dyDescent="0.2">
      <c r="A126" s="44" t="s">
        <v>248</v>
      </c>
      <c r="B126" s="44"/>
      <c r="D126" s="5"/>
      <c r="E126" s="5"/>
      <c r="F126" s="5"/>
      <c r="G126" s="5"/>
      <c r="H126" s="5"/>
      <c r="I126" s="5"/>
      <c r="L126" s="2"/>
      <c r="O126" s="26"/>
    </row>
    <row r="127" spans="1:15" s="3" customFormat="1" ht="12" customHeight="1" x14ac:dyDescent="0.2">
      <c r="A127" s="45" t="s">
        <v>51</v>
      </c>
      <c r="B127" s="45"/>
      <c r="D127" s="6"/>
      <c r="E127" s="6"/>
      <c r="F127" s="6"/>
      <c r="G127" s="6"/>
      <c r="H127" s="6"/>
      <c r="I127" s="6"/>
      <c r="L127" s="2"/>
      <c r="O127" s="26"/>
    </row>
    <row r="128" spans="1:15" s="3" customFormat="1" ht="12" customHeight="1" x14ac:dyDescent="0.2">
      <c r="A128" s="50" t="s">
        <v>409</v>
      </c>
      <c r="B128" s="50" t="s">
        <v>357</v>
      </c>
      <c r="C128" s="43" t="s">
        <v>322</v>
      </c>
      <c r="D128" s="9">
        <v>4509</v>
      </c>
      <c r="E128" s="9"/>
      <c r="F128" s="9">
        <f>SUM(D128:E128)</f>
        <v>4509</v>
      </c>
      <c r="G128" s="9">
        <v>4509</v>
      </c>
      <c r="H128" s="9">
        <v>2276</v>
      </c>
      <c r="I128" s="12" t="s">
        <v>348</v>
      </c>
      <c r="J128" s="2"/>
      <c r="L128" s="2"/>
      <c r="O128" s="26"/>
    </row>
    <row r="129" spans="1:15" s="3" customFormat="1" ht="12" customHeight="1" x14ac:dyDescent="0.2">
      <c r="A129" s="48"/>
      <c r="B129" s="48"/>
      <c r="C129" s="13" t="s">
        <v>63</v>
      </c>
      <c r="D129" s="14">
        <f>SUM(D128:D128)</f>
        <v>4509</v>
      </c>
      <c r="E129" s="14">
        <f>SUM(E128:E128)</f>
        <v>0</v>
      </c>
      <c r="F129" s="14">
        <f>SUM(F128:F128)</f>
        <v>4509</v>
      </c>
      <c r="G129" s="14">
        <f>SUM(G128:G128)</f>
        <v>4509</v>
      </c>
      <c r="H129" s="14">
        <f>SUM(H128:H128)</f>
        <v>2276</v>
      </c>
      <c r="I129" s="6"/>
      <c r="O129" s="26"/>
    </row>
    <row r="130" spans="1:15" s="3" customFormat="1" ht="12" customHeight="1" x14ac:dyDescent="0.2">
      <c r="A130" s="45"/>
      <c r="B130" s="45"/>
      <c r="D130" s="6"/>
      <c r="E130" s="6"/>
      <c r="F130" s="6"/>
      <c r="G130" s="6"/>
      <c r="H130" s="6"/>
      <c r="I130" s="6"/>
      <c r="O130" s="26"/>
    </row>
    <row r="132" spans="1:15" s="1" customFormat="1" ht="12" customHeight="1" x14ac:dyDescent="0.2">
      <c r="A132" s="44" t="s">
        <v>507</v>
      </c>
      <c r="B132" s="44"/>
      <c r="D132" s="5"/>
      <c r="E132" s="5"/>
      <c r="F132" s="5"/>
      <c r="G132" s="5"/>
      <c r="H132" s="5"/>
      <c r="I132" s="5"/>
      <c r="L132" s="2"/>
      <c r="O132" s="26"/>
    </row>
    <row r="133" spans="1:15" s="1" customFormat="1" ht="12" customHeight="1" x14ac:dyDescent="0.2">
      <c r="A133" s="44" t="s">
        <v>248</v>
      </c>
      <c r="B133" s="44"/>
      <c r="D133" s="5"/>
      <c r="E133" s="5"/>
      <c r="F133" s="5"/>
      <c r="G133" s="5"/>
      <c r="H133" s="5"/>
      <c r="I133" s="5"/>
      <c r="L133" s="2"/>
      <c r="O133" s="26"/>
    </row>
    <row r="134" spans="1:15" s="3" customFormat="1" ht="12" customHeight="1" x14ac:dyDescent="0.2">
      <c r="A134" s="45" t="s">
        <v>53</v>
      </c>
      <c r="B134" s="45"/>
      <c r="D134" s="6"/>
      <c r="E134" s="6"/>
      <c r="F134" s="6"/>
      <c r="G134" s="6"/>
      <c r="H134" s="6"/>
      <c r="I134" s="6"/>
      <c r="L134" s="2"/>
      <c r="O134" s="26"/>
    </row>
    <row r="135" spans="1:15" s="3" customFormat="1" ht="12" customHeight="1" x14ac:dyDescent="0.2">
      <c r="A135" s="50" t="s">
        <v>410</v>
      </c>
      <c r="B135" s="50" t="s">
        <v>358</v>
      </c>
      <c r="C135" s="43" t="s">
        <v>184</v>
      </c>
      <c r="D135" s="9">
        <v>21202</v>
      </c>
      <c r="E135" s="9">
        <v>347</v>
      </c>
      <c r="F135" s="9">
        <f>SUM(D135:E135)</f>
        <v>21549</v>
      </c>
      <c r="G135" s="9">
        <v>21549</v>
      </c>
      <c r="H135" s="9">
        <v>23832</v>
      </c>
      <c r="I135" s="12" t="s">
        <v>348</v>
      </c>
      <c r="J135" s="2"/>
      <c r="L135" s="2"/>
      <c r="O135" s="26"/>
    </row>
    <row r="136" spans="1:15" s="3" customFormat="1" ht="12" customHeight="1" x14ac:dyDescent="0.2">
      <c r="A136" s="50" t="s">
        <v>410</v>
      </c>
      <c r="B136" s="50"/>
      <c r="C136" s="43" t="s">
        <v>185</v>
      </c>
      <c r="D136" s="9">
        <v>2022</v>
      </c>
      <c r="E136" s="9"/>
      <c r="F136" s="9">
        <f t="shared" ref="F136:F140" si="12">SUM(D136:E136)</f>
        <v>2022</v>
      </c>
      <c r="G136" s="9"/>
      <c r="H136" s="9">
        <v>0</v>
      </c>
      <c r="I136" s="12" t="s">
        <v>348</v>
      </c>
      <c r="L136" s="2"/>
      <c r="O136" s="26"/>
    </row>
    <row r="137" spans="1:15" ht="12" customHeight="1" x14ac:dyDescent="0.2">
      <c r="A137" s="47" t="s">
        <v>411</v>
      </c>
      <c r="B137" s="47"/>
      <c r="C137" s="8" t="s">
        <v>174</v>
      </c>
      <c r="D137" s="9">
        <v>12</v>
      </c>
      <c r="E137" s="9"/>
      <c r="F137" s="9">
        <f t="shared" si="12"/>
        <v>12</v>
      </c>
      <c r="G137" s="9">
        <v>12</v>
      </c>
      <c r="H137" s="9">
        <v>12</v>
      </c>
      <c r="I137" s="12" t="s">
        <v>348</v>
      </c>
      <c r="J137" s="10" t="s">
        <v>699</v>
      </c>
      <c r="O137" s="26"/>
    </row>
    <row r="138" spans="1:15" ht="12" customHeight="1" x14ac:dyDescent="0.2">
      <c r="A138" s="47" t="s">
        <v>411</v>
      </c>
      <c r="B138" s="47"/>
      <c r="C138" s="8" t="s">
        <v>227</v>
      </c>
      <c r="D138" s="9">
        <v>240</v>
      </c>
      <c r="E138" s="9"/>
      <c r="F138" s="9">
        <f t="shared" si="12"/>
        <v>240</v>
      </c>
      <c r="G138" s="9">
        <v>240</v>
      </c>
      <c r="H138" s="9">
        <v>1440</v>
      </c>
      <c r="I138" s="12" t="s">
        <v>348</v>
      </c>
      <c r="J138" s="10" t="s">
        <v>701</v>
      </c>
      <c r="O138" s="26"/>
    </row>
    <row r="139" spans="1:15" ht="12" customHeight="1" x14ac:dyDescent="0.2">
      <c r="A139" s="47" t="s">
        <v>411</v>
      </c>
      <c r="B139" s="47"/>
      <c r="C139" s="8" t="s">
        <v>323</v>
      </c>
      <c r="D139" s="9">
        <v>293</v>
      </c>
      <c r="E139" s="9"/>
      <c r="F139" s="9">
        <f t="shared" si="12"/>
        <v>293</v>
      </c>
      <c r="G139" s="9">
        <v>293</v>
      </c>
      <c r="H139" s="9">
        <v>335</v>
      </c>
      <c r="I139" s="12" t="s">
        <v>348</v>
      </c>
      <c r="J139" s="10" t="s">
        <v>700</v>
      </c>
      <c r="O139" s="26"/>
    </row>
    <row r="140" spans="1:15" ht="12" customHeight="1" x14ac:dyDescent="0.2">
      <c r="A140" s="47" t="s">
        <v>411</v>
      </c>
      <c r="B140" s="47"/>
      <c r="C140" s="8" t="s">
        <v>151</v>
      </c>
      <c r="D140" s="9">
        <v>19</v>
      </c>
      <c r="E140" s="9"/>
      <c r="F140" s="9">
        <f t="shared" si="12"/>
        <v>19</v>
      </c>
      <c r="G140" s="9">
        <v>19</v>
      </c>
      <c r="H140" s="9">
        <v>19</v>
      </c>
      <c r="I140" s="12" t="s">
        <v>348</v>
      </c>
      <c r="J140" s="137">
        <v>18529</v>
      </c>
      <c r="O140" s="26"/>
    </row>
    <row r="141" spans="1:15" s="3" customFormat="1" ht="12" customHeight="1" x14ac:dyDescent="0.2">
      <c r="A141" s="48"/>
      <c r="B141" s="48"/>
      <c r="C141" s="13" t="s">
        <v>86</v>
      </c>
      <c r="D141" s="14">
        <f>SUM(D135:D140)</f>
        <v>23788</v>
      </c>
      <c r="E141" s="14">
        <f>SUM(E135:E140)</f>
        <v>347</v>
      </c>
      <c r="F141" s="14">
        <f>SUM(F135:F140)</f>
        <v>24135</v>
      </c>
      <c r="G141" s="14">
        <f>SUM(G135:G140)</f>
        <v>22113</v>
      </c>
      <c r="H141" s="14">
        <f>SUM(H135:H140)</f>
        <v>25638</v>
      </c>
      <c r="I141" s="6"/>
      <c r="O141" s="26"/>
    </row>
    <row r="142" spans="1:15" s="3" customFormat="1" ht="12" customHeight="1" x14ac:dyDescent="0.2">
      <c r="A142" s="45"/>
      <c r="B142" s="45"/>
      <c r="D142" s="6"/>
      <c r="E142" s="6"/>
      <c r="F142" s="6"/>
      <c r="G142" s="6"/>
      <c r="H142" s="6"/>
      <c r="I142" s="6"/>
      <c r="O142" s="26"/>
    </row>
    <row r="143" spans="1:15" s="1" customFormat="1" ht="12" customHeight="1" x14ac:dyDescent="0.2">
      <c r="A143" s="44"/>
      <c r="B143" s="44"/>
      <c r="D143" s="5"/>
      <c r="E143" s="5"/>
      <c r="F143" s="5"/>
      <c r="G143" s="5"/>
      <c r="H143" s="5"/>
      <c r="I143" s="5"/>
      <c r="L143" s="2"/>
      <c r="O143" s="26"/>
    </row>
    <row r="144" spans="1:15" s="1" customFormat="1" ht="12" customHeight="1" x14ac:dyDescent="0.2">
      <c r="A144" s="44" t="s">
        <v>251</v>
      </c>
      <c r="B144" s="44"/>
      <c r="D144" s="5"/>
      <c r="E144" s="5"/>
      <c r="F144" s="5"/>
      <c r="G144" s="5"/>
      <c r="H144" s="5"/>
      <c r="I144" s="5"/>
      <c r="L144" s="2"/>
      <c r="O144" s="26"/>
    </row>
    <row r="145" spans="1:15" s="1" customFormat="1" ht="12" customHeight="1" x14ac:dyDescent="0.2">
      <c r="A145" s="44" t="s">
        <v>248</v>
      </c>
      <c r="B145" s="44"/>
      <c r="D145" s="5"/>
      <c r="E145" s="5"/>
      <c r="F145" s="5"/>
      <c r="G145" s="5"/>
      <c r="H145" s="5"/>
      <c r="I145" s="5"/>
      <c r="L145" s="2"/>
      <c r="O145" s="26"/>
    </row>
    <row r="146" spans="1:15" s="3" customFormat="1" ht="12" customHeight="1" x14ac:dyDescent="0.2">
      <c r="A146" s="45" t="s">
        <v>53</v>
      </c>
      <c r="B146" s="45"/>
      <c r="D146" s="6"/>
      <c r="E146" s="6"/>
      <c r="F146" s="6"/>
      <c r="G146" s="6"/>
      <c r="H146" s="6"/>
      <c r="I146" s="6"/>
      <c r="L146" s="2"/>
      <c r="O146" s="26"/>
    </row>
    <row r="147" spans="1:15" ht="12" customHeight="1" x14ac:dyDescent="0.2">
      <c r="A147" s="47" t="s">
        <v>359</v>
      </c>
      <c r="B147" s="47" t="s">
        <v>359</v>
      </c>
      <c r="C147" s="8" t="s">
        <v>217</v>
      </c>
      <c r="D147" s="9">
        <v>30</v>
      </c>
      <c r="E147" s="9"/>
      <c r="F147" s="9">
        <f>SUM(D147:E147)</f>
        <v>30</v>
      </c>
      <c r="G147" s="9">
        <v>21</v>
      </c>
      <c r="H147" s="9">
        <v>30</v>
      </c>
      <c r="I147" s="12" t="s">
        <v>346</v>
      </c>
      <c r="O147" s="26"/>
    </row>
    <row r="148" spans="1:15" ht="12" customHeight="1" x14ac:dyDescent="0.2">
      <c r="A148" s="47" t="s">
        <v>359</v>
      </c>
      <c r="B148" s="47"/>
      <c r="C148" s="8" t="s">
        <v>218</v>
      </c>
      <c r="D148" s="9">
        <v>120</v>
      </c>
      <c r="E148" s="9"/>
      <c r="F148" s="9">
        <f t="shared" ref="F148:F151" si="13">SUM(D148:E148)</f>
        <v>120</v>
      </c>
      <c r="G148" s="9"/>
      <c r="H148" s="9">
        <v>120</v>
      </c>
      <c r="I148" s="12" t="s">
        <v>346</v>
      </c>
      <c r="O148" s="26"/>
    </row>
    <row r="149" spans="1:15" ht="12" customHeight="1" x14ac:dyDescent="0.2">
      <c r="A149" s="47" t="s">
        <v>359</v>
      </c>
      <c r="B149" s="47"/>
      <c r="C149" s="94" t="s">
        <v>379</v>
      </c>
      <c r="D149" s="9">
        <v>50</v>
      </c>
      <c r="E149" s="9"/>
      <c r="F149" s="9">
        <f t="shared" si="13"/>
        <v>50</v>
      </c>
      <c r="G149" s="9"/>
      <c r="H149" s="9">
        <v>50</v>
      </c>
      <c r="I149" s="12" t="s">
        <v>346</v>
      </c>
      <c r="O149" s="26"/>
    </row>
    <row r="150" spans="1:15" ht="12" customHeight="1" x14ac:dyDescent="0.2">
      <c r="A150" s="47" t="s">
        <v>355</v>
      </c>
      <c r="B150" s="47" t="s">
        <v>355</v>
      </c>
      <c r="C150" s="8" t="s">
        <v>221</v>
      </c>
      <c r="D150" s="9">
        <v>50</v>
      </c>
      <c r="E150" s="9"/>
      <c r="F150" s="9">
        <f t="shared" si="13"/>
        <v>50</v>
      </c>
      <c r="G150" s="9">
        <v>39</v>
      </c>
      <c r="H150" s="9">
        <v>50</v>
      </c>
      <c r="I150" s="12" t="s">
        <v>346</v>
      </c>
      <c r="O150" s="26"/>
    </row>
    <row r="151" spans="1:15" ht="12" customHeight="1" x14ac:dyDescent="0.2">
      <c r="A151" s="47" t="s">
        <v>350</v>
      </c>
      <c r="B151" s="47" t="s">
        <v>350</v>
      </c>
      <c r="C151" s="8" t="s">
        <v>90</v>
      </c>
      <c r="D151" s="9">
        <v>68</v>
      </c>
      <c r="E151" s="9"/>
      <c r="F151" s="9">
        <f t="shared" si="13"/>
        <v>68</v>
      </c>
      <c r="G151" s="9">
        <v>6</v>
      </c>
      <c r="H151" s="9">
        <v>68</v>
      </c>
      <c r="I151" s="12" t="s">
        <v>346</v>
      </c>
      <c r="J151" s="12"/>
      <c r="O151" s="26"/>
    </row>
    <row r="152" spans="1:15" s="3" customFormat="1" ht="12" customHeight="1" x14ac:dyDescent="0.2">
      <c r="A152" s="48"/>
      <c r="B152" s="48"/>
      <c r="C152" s="13" t="s">
        <v>86</v>
      </c>
      <c r="D152" s="14">
        <f t="shared" ref="D152" si="14">SUM(D147:D151)</f>
        <v>318</v>
      </c>
      <c r="E152" s="14">
        <f t="shared" ref="E152:F152" si="15">SUM(E147:E151)</f>
        <v>0</v>
      </c>
      <c r="F152" s="14">
        <f t="shared" si="15"/>
        <v>318</v>
      </c>
      <c r="G152" s="14">
        <f t="shared" ref="G152:H152" si="16">SUM(G147:G151)</f>
        <v>66</v>
      </c>
      <c r="H152" s="14">
        <f t="shared" si="16"/>
        <v>318</v>
      </c>
      <c r="I152" s="6"/>
      <c r="O152" s="26"/>
    </row>
    <row r="153" spans="1:15" s="3" customFormat="1" ht="12" customHeight="1" x14ac:dyDescent="0.2">
      <c r="A153" s="45"/>
      <c r="B153" s="45"/>
      <c r="D153" s="6"/>
      <c r="E153" s="6"/>
      <c r="F153" s="6"/>
      <c r="G153" s="6"/>
      <c r="H153" s="6"/>
      <c r="I153" s="6"/>
      <c r="O153" s="26"/>
    </row>
    <row r="154" spans="1:15" s="3" customFormat="1" ht="12" customHeight="1" x14ac:dyDescent="0.2">
      <c r="A154" s="45"/>
      <c r="B154" s="45"/>
      <c r="D154" s="6"/>
      <c r="E154" s="6"/>
      <c r="F154" s="6"/>
      <c r="G154" s="6"/>
      <c r="H154" s="6"/>
      <c r="I154" s="6"/>
      <c r="O154" s="26"/>
    </row>
    <row r="155" spans="1:15" s="1" customFormat="1" ht="12" customHeight="1" x14ac:dyDescent="0.2">
      <c r="A155" s="44" t="s">
        <v>434</v>
      </c>
      <c r="B155" s="44"/>
      <c r="D155" s="5"/>
      <c r="E155" s="5"/>
      <c r="F155" s="5"/>
      <c r="G155" s="5"/>
      <c r="H155" s="5"/>
      <c r="I155" s="5"/>
    </row>
    <row r="156" spans="1:15" s="1" customFormat="1" ht="12" customHeight="1" x14ac:dyDescent="0.2">
      <c r="A156" s="44" t="s">
        <v>248</v>
      </c>
      <c r="B156" s="44"/>
      <c r="D156" s="5"/>
      <c r="E156" s="5"/>
      <c r="F156" s="5"/>
      <c r="G156" s="5"/>
      <c r="H156" s="5"/>
      <c r="I156" s="5"/>
    </row>
    <row r="157" spans="1:15" s="1" customFormat="1" x14ac:dyDescent="0.2">
      <c r="A157" s="45" t="s">
        <v>51</v>
      </c>
      <c r="B157" s="45"/>
      <c r="D157" s="5"/>
      <c r="E157" s="5"/>
      <c r="F157" s="5"/>
      <c r="G157" s="5"/>
      <c r="H157" s="5"/>
      <c r="I157" s="5"/>
    </row>
    <row r="158" spans="1:15" ht="12.45" customHeight="1" x14ac:dyDescent="0.2">
      <c r="A158" s="47" t="s">
        <v>357</v>
      </c>
      <c r="B158" s="47" t="s">
        <v>357</v>
      </c>
      <c r="C158" s="8" t="s">
        <v>435</v>
      </c>
      <c r="D158" s="9">
        <v>8064</v>
      </c>
      <c r="E158" s="9"/>
      <c r="F158" s="9">
        <f>SUM(D158:E158)</f>
        <v>8064</v>
      </c>
      <c r="G158" s="9">
        <v>1000</v>
      </c>
      <c r="H158" s="9">
        <v>7064</v>
      </c>
      <c r="I158" s="12" t="s">
        <v>347</v>
      </c>
    </row>
    <row r="159" spans="1:15" s="3" customFormat="1" x14ac:dyDescent="0.2">
      <c r="A159" s="48"/>
      <c r="B159" s="48"/>
      <c r="C159" s="13" t="s">
        <v>63</v>
      </c>
      <c r="D159" s="14">
        <f t="shared" ref="D159" si="17">SUM(D158:D158)</f>
        <v>8064</v>
      </c>
      <c r="E159" s="14">
        <f t="shared" ref="E159:F159" si="18">SUM(E158:E158)</f>
        <v>0</v>
      </c>
      <c r="F159" s="14">
        <f t="shared" si="18"/>
        <v>8064</v>
      </c>
      <c r="G159" s="14">
        <f t="shared" ref="G159:H159" si="19">SUM(G158:G158)</f>
        <v>1000</v>
      </c>
      <c r="H159" s="14">
        <f t="shared" si="19"/>
        <v>7064</v>
      </c>
      <c r="I159" s="6"/>
    </row>
    <row r="160" spans="1:15" s="3" customFormat="1" x14ac:dyDescent="0.2">
      <c r="A160" s="45"/>
      <c r="B160" s="45"/>
      <c r="D160" s="6"/>
      <c r="E160" s="6"/>
      <c r="F160" s="6"/>
      <c r="G160" s="6"/>
      <c r="H160" s="6"/>
      <c r="I160" s="6"/>
    </row>
    <row r="161" spans="1:15" s="3" customFormat="1" x14ac:dyDescent="0.2">
      <c r="A161" s="45"/>
      <c r="B161" s="45"/>
      <c r="D161" s="6"/>
      <c r="E161" s="6"/>
      <c r="F161" s="6"/>
      <c r="G161" s="6"/>
      <c r="H161" s="6"/>
      <c r="I161" s="6"/>
    </row>
    <row r="162" spans="1:15" s="1" customFormat="1" ht="12" customHeight="1" x14ac:dyDescent="0.2">
      <c r="A162" s="44" t="s">
        <v>434</v>
      </c>
      <c r="B162" s="44"/>
      <c r="D162" s="5"/>
      <c r="E162" s="5"/>
      <c r="F162" s="5"/>
      <c r="G162" s="5"/>
      <c r="H162" s="5"/>
      <c r="I162" s="5"/>
    </row>
    <row r="163" spans="1:15" s="1" customFormat="1" x14ac:dyDescent="0.2">
      <c r="A163" s="44" t="s">
        <v>248</v>
      </c>
      <c r="B163" s="44"/>
      <c r="D163" s="5"/>
      <c r="E163" s="5"/>
      <c r="F163" s="5"/>
      <c r="G163" s="5"/>
      <c r="H163" s="5"/>
      <c r="I163" s="5"/>
    </row>
    <row r="164" spans="1:15" s="3" customFormat="1" x14ac:dyDescent="0.2">
      <c r="A164" s="45" t="s">
        <v>53</v>
      </c>
      <c r="B164" s="45"/>
      <c r="D164" s="6"/>
      <c r="E164" s="6"/>
      <c r="F164" s="6"/>
      <c r="G164" s="6"/>
      <c r="H164" s="6"/>
      <c r="I164" s="6"/>
    </row>
    <row r="165" spans="1:15" x14ac:dyDescent="0.2">
      <c r="A165" s="47" t="s">
        <v>354</v>
      </c>
      <c r="B165" s="47" t="s">
        <v>354</v>
      </c>
      <c r="C165" s="8" t="s">
        <v>85</v>
      </c>
      <c r="D165" s="9">
        <v>1912</v>
      </c>
      <c r="E165" s="9"/>
      <c r="F165" s="9">
        <f t="shared" ref="F165:H169" si="20">SUM(D165:E165)</f>
        <v>1912</v>
      </c>
      <c r="G165" s="9"/>
      <c r="H165" s="9">
        <f t="shared" si="20"/>
        <v>1912</v>
      </c>
      <c r="I165" s="12" t="s">
        <v>347</v>
      </c>
    </row>
    <row r="166" spans="1:15" x14ac:dyDescent="0.2">
      <c r="A166" s="47" t="s">
        <v>234</v>
      </c>
      <c r="B166" s="47" t="s">
        <v>234</v>
      </c>
      <c r="C166" s="8" t="s">
        <v>456</v>
      </c>
      <c r="D166" s="9">
        <v>336</v>
      </c>
      <c r="E166" s="9"/>
      <c r="F166" s="9">
        <f t="shared" si="20"/>
        <v>336</v>
      </c>
      <c r="G166" s="9"/>
      <c r="H166" s="9">
        <f t="shared" si="20"/>
        <v>336</v>
      </c>
      <c r="I166" s="12" t="s">
        <v>347</v>
      </c>
    </row>
    <row r="167" spans="1:15" x14ac:dyDescent="0.2">
      <c r="A167" s="47" t="s">
        <v>240</v>
      </c>
      <c r="B167" s="47" t="s">
        <v>240</v>
      </c>
      <c r="C167" s="8" t="s">
        <v>305</v>
      </c>
      <c r="D167" s="9">
        <v>2674</v>
      </c>
      <c r="E167" s="9"/>
      <c r="F167" s="9">
        <f t="shared" si="20"/>
        <v>2674</v>
      </c>
      <c r="G167" s="9"/>
      <c r="H167" s="9">
        <f t="shared" si="20"/>
        <v>2674</v>
      </c>
      <c r="I167" s="12" t="s">
        <v>347</v>
      </c>
    </row>
    <row r="168" spans="1:15" x14ac:dyDescent="0.2">
      <c r="A168" s="47" t="s">
        <v>363</v>
      </c>
      <c r="B168" s="47" t="s">
        <v>363</v>
      </c>
      <c r="C168" s="8" t="s">
        <v>169</v>
      </c>
      <c r="D168" s="9">
        <v>513</v>
      </c>
      <c r="E168" s="9"/>
      <c r="F168" s="9">
        <f t="shared" si="20"/>
        <v>513</v>
      </c>
      <c r="G168" s="9"/>
      <c r="H168" s="9">
        <f t="shared" si="20"/>
        <v>513</v>
      </c>
      <c r="I168" s="12" t="s">
        <v>347</v>
      </c>
    </row>
    <row r="169" spans="1:15" x14ac:dyDescent="0.2">
      <c r="A169" s="47" t="s">
        <v>350</v>
      </c>
      <c r="B169" s="47" t="s">
        <v>350</v>
      </c>
      <c r="C169" s="8" t="s">
        <v>90</v>
      </c>
      <c r="D169" s="9">
        <v>1131</v>
      </c>
      <c r="E169" s="9"/>
      <c r="F169" s="9">
        <f t="shared" si="20"/>
        <v>1131</v>
      </c>
      <c r="G169" s="9"/>
      <c r="H169" s="9">
        <f t="shared" si="20"/>
        <v>1131</v>
      </c>
      <c r="I169" s="12" t="s">
        <v>347</v>
      </c>
      <c r="J169" s="12"/>
    </row>
    <row r="170" spans="1:15" s="3" customFormat="1" x14ac:dyDescent="0.2">
      <c r="A170" s="48"/>
      <c r="B170" s="48"/>
      <c r="C170" s="13" t="s">
        <v>54</v>
      </c>
      <c r="D170" s="14">
        <f>SUM(D165:D169)</f>
        <v>6566</v>
      </c>
      <c r="E170" s="14">
        <f>SUM(E165:E169)</f>
        <v>0</v>
      </c>
      <c r="F170" s="14">
        <f>SUM(F165:F169)</f>
        <v>6566</v>
      </c>
      <c r="G170" s="14">
        <f>SUM(G165:G169)</f>
        <v>0</v>
      </c>
      <c r="H170" s="14">
        <f>SUM(H165:H169)</f>
        <v>6566</v>
      </c>
      <c r="I170" s="6"/>
    </row>
    <row r="171" spans="1:15" s="3" customFormat="1" x14ac:dyDescent="0.2">
      <c r="A171" s="45"/>
      <c r="B171" s="45"/>
      <c r="D171" s="6"/>
      <c r="E171" s="6"/>
      <c r="F171" s="6"/>
      <c r="G171" s="6"/>
      <c r="H171" s="6"/>
      <c r="I171" s="6"/>
    </row>
    <row r="172" spans="1:15" s="3" customFormat="1" x14ac:dyDescent="0.2">
      <c r="A172" s="45"/>
      <c r="B172" s="45"/>
      <c r="D172" s="6"/>
      <c r="E172" s="6"/>
      <c r="F172" s="6"/>
      <c r="G172" s="6"/>
      <c r="H172" s="6"/>
      <c r="I172" s="6"/>
      <c r="O172" s="26"/>
    </row>
    <row r="173" spans="1:15" s="3" customFormat="1" x14ac:dyDescent="0.2">
      <c r="A173" s="45"/>
      <c r="B173" s="45"/>
      <c r="D173" s="6"/>
      <c r="E173" s="6"/>
      <c r="F173" s="6"/>
      <c r="G173" s="6"/>
      <c r="H173" s="6"/>
      <c r="I173" s="6"/>
      <c r="O173" s="26"/>
    </row>
    <row r="174" spans="1:15" s="3" customFormat="1" x14ac:dyDescent="0.2">
      <c r="A174" s="45"/>
      <c r="B174" s="45"/>
      <c r="D174" s="6"/>
      <c r="E174" s="6"/>
      <c r="F174" s="6"/>
      <c r="G174" s="6"/>
      <c r="H174" s="6"/>
      <c r="I174" s="6"/>
      <c r="O174" s="26"/>
    </row>
    <row r="175" spans="1:15" s="3" customFormat="1" x14ac:dyDescent="0.2">
      <c r="A175" s="45"/>
      <c r="B175" s="45"/>
      <c r="D175" s="6"/>
      <c r="E175" s="6"/>
      <c r="F175" s="6"/>
      <c r="G175" s="6"/>
      <c r="H175" s="6"/>
      <c r="I175" s="6"/>
      <c r="O175" s="26"/>
    </row>
    <row r="176" spans="1:15" s="3" customFormat="1" x14ac:dyDescent="0.2">
      <c r="A176" s="45"/>
      <c r="B176" s="45"/>
      <c r="D176" s="6"/>
      <c r="E176" s="6"/>
      <c r="F176" s="6"/>
      <c r="G176" s="6"/>
      <c r="H176" s="6"/>
      <c r="I176" s="6"/>
      <c r="O176" s="26"/>
    </row>
    <row r="177" spans="1:257" s="3" customFormat="1" x14ac:dyDescent="0.2">
      <c r="A177" s="45"/>
      <c r="B177" s="45"/>
      <c r="D177" s="6"/>
      <c r="E177" s="6"/>
      <c r="F177" s="6"/>
      <c r="G177" s="6"/>
      <c r="H177" s="6"/>
      <c r="I177" s="6"/>
      <c r="O177" s="26"/>
    </row>
    <row r="178" spans="1:257" s="3" customFormat="1" x14ac:dyDescent="0.2">
      <c r="A178" s="45"/>
      <c r="B178" s="45"/>
      <c r="D178" s="6"/>
      <c r="E178" s="6"/>
      <c r="F178" s="6"/>
      <c r="G178" s="6"/>
      <c r="H178" s="6"/>
      <c r="I178" s="6"/>
      <c r="O178" s="26"/>
    </row>
    <row r="179" spans="1:257" s="3" customFormat="1" x14ac:dyDescent="0.2">
      <c r="A179" s="45"/>
      <c r="B179" s="45"/>
      <c r="D179" s="6"/>
      <c r="E179" s="6"/>
      <c r="F179" s="6"/>
      <c r="G179" s="6"/>
      <c r="H179" s="6"/>
      <c r="I179" s="6"/>
      <c r="O179" s="26"/>
    </row>
    <row r="180" spans="1:257" s="3" customFormat="1" x14ac:dyDescent="0.2">
      <c r="A180" s="45"/>
      <c r="B180" s="45"/>
      <c r="D180" s="6"/>
      <c r="E180" s="6"/>
      <c r="F180" s="6"/>
      <c r="G180" s="6"/>
      <c r="H180" s="6"/>
      <c r="I180" s="6"/>
      <c r="O180" s="26"/>
    </row>
    <row r="181" spans="1:257" s="3" customFormat="1" x14ac:dyDescent="0.2">
      <c r="A181" s="45"/>
      <c r="B181" s="45"/>
      <c r="D181" s="6"/>
      <c r="E181" s="6"/>
      <c r="F181" s="6"/>
      <c r="G181" s="6"/>
      <c r="H181" s="6"/>
      <c r="I181" s="6"/>
      <c r="O181" s="26"/>
    </row>
    <row r="182" spans="1:257" s="3" customFormat="1" x14ac:dyDescent="0.2">
      <c r="A182" s="45"/>
      <c r="B182" s="45"/>
      <c r="D182" s="6"/>
      <c r="E182" s="6"/>
      <c r="F182" s="6"/>
      <c r="G182" s="6"/>
      <c r="H182" s="6"/>
      <c r="I182" s="6"/>
      <c r="O182" s="26"/>
    </row>
    <row r="183" spans="1:257" s="3" customFormat="1" x14ac:dyDescent="0.2">
      <c r="A183" s="45"/>
      <c r="B183" s="45"/>
      <c r="D183" s="6"/>
      <c r="E183" s="6"/>
      <c r="F183" s="6"/>
      <c r="G183" s="6"/>
      <c r="H183" s="6"/>
      <c r="I183" s="6"/>
      <c r="O183" s="26"/>
    </row>
    <row r="184" spans="1:257" s="3" customFormat="1" x14ac:dyDescent="0.2">
      <c r="A184" s="45"/>
      <c r="B184" s="45"/>
      <c r="D184" s="6"/>
      <c r="E184" s="6"/>
      <c r="F184" s="6"/>
      <c r="G184" s="6"/>
      <c r="H184" s="6"/>
      <c r="I184" s="6"/>
      <c r="O184" s="26"/>
    </row>
    <row r="185" spans="1:257" s="3" customFormat="1" x14ac:dyDescent="0.2">
      <c r="A185" s="45"/>
      <c r="B185" s="45"/>
      <c r="D185" s="6"/>
      <c r="E185" s="6"/>
      <c r="F185" s="6"/>
      <c r="G185" s="6"/>
      <c r="H185" s="6"/>
      <c r="I185" s="6"/>
      <c r="O185" s="26"/>
    </row>
    <row r="186" spans="1:257" s="3" customFormat="1" x14ac:dyDescent="0.2">
      <c r="A186" s="45"/>
      <c r="B186" s="45"/>
      <c r="D186" s="6"/>
      <c r="E186" s="6"/>
      <c r="F186" s="6"/>
      <c r="G186" s="6"/>
      <c r="H186" s="6"/>
      <c r="I186" s="6"/>
      <c r="O186" s="26"/>
    </row>
    <row r="187" spans="1:257" s="3" customFormat="1" x14ac:dyDescent="0.2">
      <c r="A187" s="45"/>
      <c r="B187" s="45"/>
      <c r="D187" s="6"/>
      <c r="E187" s="6"/>
      <c r="F187" s="6"/>
      <c r="G187" s="6"/>
      <c r="H187" s="6"/>
      <c r="I187" s="6"/>
      <c r="O187" s="26"/>
    </row>
    <row r="188" spans="1:257" s="3" customFormat="1" x14ac:dyDescent="0.2">
      <c r="A188" s="45"/>
      <c r="B188" s="45"/>
      <c r="D188" s="6"/>
      <c r="E188" s="6"/>
      <c r="F188" s="6"/>
      <c r="G188" s="6"/>
      <c r="H188" s="6"/>
      <c r="I188" s="6"/>
      <c r="O188" s="26"/>
    </row>
    <row r="189" spans="1:257" s="1" customFormat="1" ht="30.75" customHeight="1" x14ac:dyDescent="0.2">
      <c r="A189" s="44"/>
      <c r="B189" s="44"/>
      <c r="D189" s="31" t="s">
        <v>576</v>
      </c>
      <c r="E189" s="31" t="s">
        <v>577</v>
      </c>
      <c r="F189" s="31" t="s">
        <v>578</v>
      </c>
      <c r="G189" s="31" t="s">
        <v>579</v>
      </c>
      <c r="H189" s="31" t="s">
        <v>698</v>
      </c>
      <c r="I189" s="90"/>
      <c r="K189" s="3"/>
      <c r="L189" s="3"/>
      <c r="M189" s="3"/>
      <c r="N189" s="2"/>
    </row>
    <row r="190" spans="1:257" s="3" customFormat="1" x14ac:dyDescent="0.2">
      <c r="A190" s="45"/>
      <c r="B190" s="45"/>
      <c r="D190" s="6"/>
      <c r="E190" s="6"/>
      <c r="F190" s="6"/>
      <c r="G190" s="6"/>
      <c r="H190" s="6"/>
      <c r="I190" s="6"/>
      <c r="O190" s="26"/>
    </row>
    <row r="191" spans="1:257" s="3" customFormat="1" ht="11.25" customHeight="1" x14ac:dyDescent="0.2">
      <c r="A191" s="44" t="s">
        <v>252</v>
      </c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  <c r="AB191" s="44"/>
      <c r="AC191" s="44"/>
      <c r="AD191" s="44"/>
      <c r="AE191" s="44"/>
      <c r="AF191" s="44"/>
      <c r="AG191" s="44"/>
      <c r="AH191" s="44"/>
      <c r="AI191" s="44"/>
      <c r="AJ191" s="44"/>
      <c r="AK191" s="44"/>
      <c r="AL191" s="44"/>
      <c r="AM191" s="44"/>
      <c r="AN191" s="44"/>
      <c r="AO191" s="44"/>
      <c r="AP191" s="44"/>
      <c r="AQ191" s="44"/>
      <c r="AR191" s="44"/>
      <c r="AS191" s="44"/>
      <c r="AT191" s="44"/>
      <c r="AU191" s="44"/>
      <c r="AV191" s="44"/>
      <c r="AW191" s="44"/>
      <c r="AX191" s="44"/>
      <c r="AY191" s="44"/>
      <c r="AZ191" s="44"/>
      <c r="BA191" s="44"/>
      <c r="BB191" s="44"/>
      <c r="BC191" s="44"/>
      <c r="BD191" s="44"/>
      <c r="BE191" s="44"/>
      <c r="BF191" s="44"/>
      <c r="BG191" s="44"/>
      <c r="BH191" s="44"/>
      <c r="BI191" s="44"/>
      <c r="BJ191" s="44"/>
      <c r="BK191" s="44"/>
      <c r="BL191" s="44"/>
      <c r="BM191" s="44"/>
      <c r="BN191" s="44"/>
      <c r="BO191" s="44"/>
      <c r="BP191" s="44"/>
      <c r="BQ191" s="44"/>
      <c r="BR191" s="44"/>
      <c r="BS191" s="44"/>
      <c r="BT191" s="44"/>
      <c r="BU191" s="44"/>
      <c r="BV191" s="44"/>
      <c r="BW191" s="44"/>
      <c r="BX191" s="44"/>
      <c r="BY191" s="44"/>
      <c r="BZ191" s="44"/>
      <c r="CA191" s="44"/>
      <c r="CB191" s="44"/>
      <c r="CC191" s="44"/>
      <c r="CD191" s="44"/>
      <c r="CE191" s="44"/>
      <c r="CF191" s="44"/>
      <c r="CG191" s="44"/>
      <c r="CH191" s="44"/>
      <c r="CI191" s="44"/>
      <c r="CJ191" s="44"/>
      <c r="CK191" s="44"/>
      <c r="CL191" s="44"/>
      <c r="CM191" s="44"/>
      <c r="CN191" s="44"/>
      <c r="CO191" s="44"/>
      <c r="CP191" s="44"/>
      <c r="CQ191" s="44"/>
      <c r="CR191" s="44"/>
      <c r="CS191" s="44"/>
      <c r="CT191" s="44"/>
      <c r="CU191" s="44"/>
      <c r="CV191" s="44"/>
      <c r="CW191" s="44"/>
      <c r="CX191" s="44"/>
      <c r="CY191" s="44"/>
      <c r="CZ191" s="44"/>
      <c r="DA191" s="44"/>
      <c r="DB191" s="44"/>
      <c r="DC191" s="44"/>
      <c r="DD191" s="44"/>
      <c r="DE191" s="44"/>
      <c r="DF191" s="44"/>
      <c r="DG191" s="44"/>
      <c r="DH191" s="44"/>
      <c r="DI191" s="44"/>
      <c r="DJ191" s="44"/>
      <c r="DK191" s="44"/>
      <c r="DL191" s="44"/>
      <c r="DM191" s="44"/>
      <c r="DN191" s="44"/>
      <c r="DO191" s="44"/>
      <c r="DP191" s="44"/>
      <c r="DQ191" s="44"/>
      <c r="DR191" s="44"/>
      <c r="DS191" s="44"/>
      <c r="DT191" s="44"/>
      <c r="DU191" s="44"/>
      <c r="DV191" s="44"/>
      <c r="DW191" s="44"/>
      <c r="DX191" s="44"/>
      <c r="DY191" s="44"/>
      <c r="DZ191" s="44"/>
      <c r="EA191" s="44"/>
      <c r="EB191" s="44"/>
      <c r="EC191" s="44"/>
      <c r="ED191" s="44"/>
      <c r="EE191" s="44"/>
      <c r="EF191" s="44"/>
      <c r="EG191" s="44"/>
      <c r="EH191" s="44"/>
      <c r="EI191" s="44"/>
      <c r="EJ191" s="44"/>
      <c r="EK191" s="44"/>
      <c r="EL191" s="44"/>
      <c r="EM191" s="44"/>
      <c r="EN191" s="44"/>
      <c r="EO191" s="44"/>
      <c r="EP191" s="44"/>
      <c r="EQ191" s="44"/>
      <c r="ER191" s="44"/>
      <c r="ES191" s="44"/>
      <c r="ET191" s="44"/>
      <c r="EU191" s="44"/>
      <c r="EV191" s="44"/>
      <c r="EW191" s="44"/>
      <c r="EX191" s="44"/>
      <c r="EY191" s="44"/>
      <c r="EZ191" s="44"/>
      <c r="FA191" s="44"/>
      <c r="FB191" s="44"/>
      <c r="FC191" s="44"/>
      <c r="FD191" s="44"/>
      <c r="FE191" s="44"/>
      <c r="FF191" s="44"/>
      <c r="FG191" s="44"/>
      <c r="FH191" s="44"/>
      <c r="FI191" s="44"/>
      <c r="FJ191" s="44"/>
      <c r="FK191" s="44"/>
      <c r="FL191" s="44"/>
      <c r="FM191" s="44"/>
      <c r="FN191" s="44"/>
      <c r="FO191" s="44"/>
      <c r="FP191" s="44"/>
      <c r="FQ191" s="44"/>
      <c r="FR191" s="44"/>
      <c r="FS191" s="44"/>
      <c r="FT191" s="44"/>
      <c r="FU191" s="44"/>
      <c r="FV191" s="44"/>
      <c r="FW191" s="44"/>
      <c r="FX191" s="44"/>
      <c r="FY191" s="44"/>
      <c r="FZ191" s="44"/>
      <c r="GA191" s="44"/>
      <c r="GB191" s="44"/>
      <c r="GC191" s="44"/>
      <c r="GD191" s="44"/>
      <c r="GE191" s="44"/>
      <c r="GF191" s="44"/>
      <c r="GG191" s="44"/>
      <c r="GH191" s="44"/>
      <c r="GI191" s="44"/>
      <c r="GJ191" s="44"/>
      <c r="GK191" s="44"/>
      <c r="GL191" s="44"/>
      <c r="GM191" s="44"/>
      <c r="GN191" s="44"/>
      <c r="GO191" s="44"/>
      <c r="GP191" s="44"/>
      <c r="GQ191" s="44"/>
      <c r="GR191" s="44"/>
      <c r="GS191" s="44"/>
      <c r="GT191" s="44"/>
      <c r="GU191" s="44"/>
      <c r="GV191" s="44"/>
      <c r="GW191" s="44"/>
      <c r="GX191" s="44"/>
      <c r="GY191" s="44"/>
      <c r="GZ191" s="44"/>
      <c r="HA191" s="44"/>
      <c r="HB191" s="44"/>
      <c r="HC191" s="44"/>
      <c r="HD191" s="44"/>
      <c r="HE191" s="44"/>
      <c r="HF191" s="44"/>
      <c r="HG191" s="44"/>
      <c r="HH191" s="44"/>
      <c r="HI191" s="44"/>
      <c r="HJ191" s="44"/>
      <c r="HK191" s="44"/>
      <c r="HL191" s="44"/>
      <c r="HM191" s="44"/>
      <c r="HN191" s="44"/>
      <c r="HO191" s="44"/>
      <c r="HP191" s="44"/>
      <c r="HQ191" s="44"/>
      <c r="HR191" s="44"/>
      <c r="HS191" s="44"/>
      <c r="HT191" s="44"/>
      <c r="HU191" s="44"/>
      <c r="HV191" s="44"/>
      <c r="HW191" s="44"/>
      <c r="HX191" s="44"/>
      <c r="HY191" s="44"/>
      <c r="HZ191" s="44"/>
      <c r="IA191" s="44"/>
      <c r="IB191" s="44"/>
      <c r="IC191" s="44"/>
      <c r="ID191" s="44"/>
      <c r="IE191" s="44"/>
      <c r="IF191" s="44"/>
      <c r="IG191" s="44"/>
      <c r="IH191" s="44"/>
      <c r="II191" s="44"/>
      <c r="IJ191" s="44"/>
      <c r="IK191" s="44"/>
      <c r="IL191" s="44"/>
      <c r="IM191" s="44"/>
      <c r="IN191" s="44"/>
      <c r="IO191" s="44"/>
      <c r="IP191" s="44"/>
      <c r="IQ191" s="44"/>
      <c r="IR191" s="44"/>
      <c r="IS191" s="44"/>
      <c r="IT191" s="44"/>
      <c r="IU191" s="44"/>
      <c r="IV191" s="44"/>
      <c r="IW191" s="44"/>
    </row>
    <row r="192" spans="1:257" ht="12.45" customHeight="1" x14ac:dyDescent="0.2">
      <c r="A192" s="44" t="s">
        <v>248</v>
      </c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44"/>
      <c r="AD192" s="44"/>
      <c r="AE192" s="44"/>
      <c r="AF192" s="44"/>
      <c r="AG192" s="44"/>
      <c r="AH192" s="44"/>
      <c r="AI192" s="44"/>
      <c r="AJ192" s="44"/>
      <c r="AK192" s="44"/>
      <c r="AL192" s="44"/>
      <c r="AM192" s="44"/>
      <c r="AN192" s="44"/>
      <c r="AO192" s="44"/>
      <c r="AP192" s="44"/>
      <c r="AQ192" s="44"/>
      <c r="AR192" s="44"/>
      <c r="AS192" s="44"/>
      <c r="AT192" s="44"/>
      <c r="AU192" s="44"/>
      <c r="AV192" s="44"/>
      <c r="AW192" s="44"/>
      <c r="AX192" s="44"/>
      <c r="AY192" s="44"/>
      <c r="AZ192" s="44"/>
      <c r="BA192" s="44"/>
      <c r="BB192" s="44"/>
      <c r="BC192" s="44"/>
      <c r="BD192" s="44"/>
      <c r="BE192" s="44"/>
      <c r="BF192" s="44"/>
      <c r="BG192" s="44"/>
      <c r="BH192" s="44"/>
      <c r="BI192" s="44"/>
      <c r="BJ192" s="44"/>
      <c r="BK192" s="44"/>
      <c r="BL192" s="44"/>
      <c r="BM192" s="44"/>
      <c r="BN192" s="44"/>
      <c r="BO192" s="44"/>
      <c r="BP192" s="44"/>
      <c r="BQ192" s="44"/>
      <c r="BR192" s="44"/>
      <c r="BS192" s="44"/>
      <c r="BT192" s="44"/>
      <c r="BU192" s="44"/>
      <c r="BV192" s="44"/>
      <c r="BW192" s="44"/>
      <c r="BX192" s="44"/>
      <c r="BY192" s="44"/>
      <c r="BZ192" s="44"/>
      <c r="CA192" s="44"/>
      <c r="CB192" s="44"/>
      <c r="CC192" s="44"/>
      <c r="CD192" s="44"/>
      <c r="CE192" s="44"/>
      <c r="CF192" s="44"/>
      <c r="CG192" s="44"/>
      <c r="CH192" s="44"/>
      <c r="CI192" s="44"/>
      <c r="CJ192" s="44"/>
      <c r="CK192" s="44"/>
      <c r="CL192" s="44"/>
      <c r="CM192" s="44"/>
      <c r="CN192" s="44"/>
      <c r="CO192" s="44"/>
      <c r="CP192" s="44"/>
      <c r="CQ192" s="44"/>
      <c r="CR192" s="44"/>
      <c r="CS192" s="44"/>
      <c r="CT192" s="44"/>
      <c r="CU192" s="44"/>
      <c r="CV192" s="44"/>
      <c r="CW192" s="44"/>
      <c r="CX192" s="44"/>
      <c r="CY192" s="44"/>
      <c r="CZ192" s="44"/>
      <c r="DA192" s="44"/>
      <c r="DB192" s="44"/>
      <c r="DC192" s="44"/>
      <c r="DD192" s="44"/>
      <c r="DE192" s="44"/>
      <c r="DF192" s="44"/>
      <c r="DG192" s="44"/>
      <c r="DH192" s="44"/>
      <c r="DI192" s="44"/>
      <c r="DJ192" s="44"/>
      <c r="DK192" s="44"/>
      <c r="DL192" s="44"/>
      <c r="DM192" s="44"/>
      <c r="DN192" s="44"/>
      <c r="DO192" s="44"/>
      <c r="DP192" s="44"/>
      <c r="DQ192" s="44"/>
      <c r="DR192" s="44"/>
      <c r="DS192" s="44"/>
      <c r="DT192" s="44"/>
      <c r="DU192" s="44"/>
      <c r="DV192" s="44"/>
      <c r="DW192" s="44"/>
      <c r="DX192" s="44"/>
      <c r="DY192" s="44"/>
      <c r="DZ192" s="44"/>
      <c r="EA192" s="44"/>
      <c r="EB192" s="44"/>
      <c r="EC192" s="44"/>
      <c r="ED192" s="44"/>
      <c r="EE192" s="44"/>
      <c r="EF192" s="44"/>
      <c r="EG192" s="44"/>
      <c r="EH192" s="44"/>
      <c r="EI192" s="44"/>
      <c r="EJ192" s="44"/>
      <c r="EK192" s="44"/>
      <c r="EL192" s="44"/>
      <c r="EM192" s="44"/>
      <c r="EN192" s="44"/>
      <c r="EO192" s="44"/>
      <c r="EP192" s="44"/>
      <c r="EQ192" s="44"/>
      <c r="ER192" s="44"/>
      <c r="ES192" s="44"/>
      <c r="ET192" s="44"/>
      <c r="EU192" s="44"/>
      <c r="EV192" s="44"/>
      <c r="EW192" s="44"/>
      <c r="EX192" s="44"/>
      <c r="EY192" s="44"/>
      <c r="EZ192" s="44"/>
      <c r="FA192" s="44"/>
      <c r="FB192" s="44"/>
      <c r="FC192" s="44"/>
      <c r="FD192" s="44"/>
      <c r="FE192" s="44"/>
      <c r="FF192" s="44"/>
      <c r="FG192" s="44"/>
      <c r="FH192" s="44"/>
      <c r="FI192" s="44"/>
      <c r="FJ192" s="44"/>
      <c r="FK192" s="44"/>
      <c r="FL192" s="44"/>
      <c r="FM192" s="44"/>
      <c r="FN192" s="44"/>
      <c r="FO192" s="44"/>
      <c r="FP192" s="44"/>
      <c r="FQ192" s="44"/>
      <c r="FR192" s="44"/>
      <c r="FS192" s="44"/>
      <c r="FT192" s="44"/>
      <c r="FU192" s="44"/>
      <c r="FV192" s="44"/>
      <c r="FW192" s="44"/>
      <c r="FX192" s="44"/>
      <c r="FY192" s="44"/>
      <c r="FZ192" s="44"/>
      <c r="GA192" s="44"/>
      <c r="GB192" s="44"/>
      <c r="GC192" s="44"/>
      <c r="GD192" s="44"/>
      <c r="GE192" s="44"/>
      <c r="GF192" s="44"/>
      <c r="GG192" s="44"/>
      <c r="GH192" s="44"/>
      <c r="GI192" s="44"/>
      <c r="GJ192" s="44"/>
      <c r="GK192" s="44"/>
      <c r="GL192" s="44"/>
      <c r="GM192" s="44"/>
      <c r="GN192" s="44"/>
      <c r="GO192" s="44"/>
      <c r="GP192" s="44"/>
      <c r="GQ192" s="44"/>
      <c r="GR192" s="44"/>
      <c r="GS192" s="44"/>
      <c r="GT192" s="44"/>
      <c r="GU192" s="44"/>
      <c r="GV192" s="44"/>
      <c r="GW192" s="44"/>
      <c r="GX192" s="44"/>
      <c r="GY192" s="44"/>
      <c r="GZ192" s="44"/>
      <c r="HA192" s="44"/>
      <c r="HB192" s="44"/>
      <c r="HC192" s="44"/>
      <c r="HD192" s="44"/>
      <c r="HE192" s="44"/>
      <c r="HF192" s="44"/>
      <c r="HG192" s="44"/>
      <c r="HH192" s="44"/>
      <c r="HI192" s="44"/>
      <c r="HJ192" s="44"/>
      <c r="HK192" s="44"/>
      <c r="HL192" s="44"/>
      <c r="HM192" s="44"/>
      <c r="HN192" s="44"/>
      <c r="HO192" s="44"/>
      <c r="HP192" s="44"/>
      <c r="HQ192" s="44"/>
      <c r="HR192" s="44"/>
      <c r="HS192" s="44"/>
      <c r="HT192" s="44"/>
      <c r="HU192" s="44"/>
      <c r="HV192" s="44"/>
      <c r="HW192" s="44"/>
      <c r="HX192" s="44"/>
      <c r="HY192" s="44"/>
      <c r="HZ192" s="44"/>
      <c r="IA192" s="44"/>
      <c r="IB192" s="44"/>
      <c r="IC192" s="44"/>
      <c r="ID192" s="44"/>
      <c r="IE192" s="44"/>
      <c r="IF192" s="44"/>
      <c r="IG192" s="44"/>
      <c r="IH192" s="44"/>
      <c r="II192" s="44"/>
      <c r="IJ192" s="44"/>
      <c r="IK192" s="44"/>
      <c r="IL192" s="44"/>
      <c r="IM192" s="44"/>
      <c r="IN192" s="44"/>
      <c r="IO192" s="44"/>
      <c r="IP192" s="44"/>
      <c r="IQ192" s="44"/>
      <c r="IR192" s="44"/>
      <c r="IS192" s="44"/>
      <c r="IT192" s="44"/>
      <c r="IU192" s="44"/>
      <c r="IV192" s="44"/>
      <c r="IW192" s="44"/>
    </row>
    <row r="193" spans="1:15" s="1" customFormat="1" x14ac:dyDescent="0.2">
      <c r="A193" s="45" t="s">
        <v>51</v>
      </c>
      <c r="B193" s="45"/>
      <c r="D193" s="44"/>
      <c r="E193" s="5"/>
      <c r="F193" s="5"/>
      <c r="G193" s="5"/>
      <c r="H193" s="5"/>
      <c r="I193" s="5"/>
      <c r="L193" s="2"/>
      <c r="O193" s="26"/>
    </row>
    <row r="194" spans="1:15" x14ac:dyDescent="0.2">
      <c r="A194" s="47" t="s">
        <v>414</v>
      </c>
      <c r="B194" s="47"/>
      <c r="C194" s="8" t="s">
        <v>636</v>
      </c>
      <c r="D194" s="9">
        <v>0</v>
      </c>
      <c r="E194" s="9">
        <v>126</v>
      </c>
      <c r="F194" s="9">
        <f t="shared" ref="F194:F207" si="21">SUM(D194:E194)</f>
        <v>126</v>
      </c>
      <c r="G194" s="9">
        <v>126</v>
      </c>
      <c r="H194" s="9">
        <v>0</v>
      </c>
      <c r="I194" s="12" t="s">
        <v>346</v>
      </c>
      <c r="O194" s="26"/>
    </row>
    <row r="195" spans="1:15" ht="12" customHeight="1" x14ac:dyDescent="0.2">
      <c r="A195" s="46" t="s">
        <v>237</v>
      </c>
      <c r="B195" s="46" t="s">
        <v>237</v>
      </c>
      <c r="C195" s="8" t="s">
        <v>198</v>
      </c>
      <c r="D195" s="9">
        <v>2000</v>
      </c>
      <c r="E195" s="9"/>
      <c r="F195" s="9">
        <f t="shared" si="21"/>
        <v>2000</v>
      </c>
      <c r="G195" s="9">
        <v>1748</v>
      </c>
      <c r="H195" s="9">
        <v>2000</v>
      </c>
      <c r="I195" s="12" t="s">
        <v>346</v>
      </c>
      <c r="J195" s="10" t="s">
        <v>199</v>
      </c>
      <c r="O195" s="26"/>
    </row>
    <row r="196" spans="1:15" ht="12" customHeight="1" x14ac:dyDescent="0.2">
      <c r="A196" s="46" t="s">
        <v>237</v>
      </c>
      <c r="B196" s="46"/>
      <c r="C196" s="8" t="s">
        <v>200</v>
      </c>
      <c r="D196" s="9">
        <v>400</v>
      </c>
      <c r="E196" s="9"/>
      <c r="F196" s="9">
        <f t="shared" si="21"/>
        <v>400</v>
      </c>
      <c r="G196" s="9">
        <v>72</v>
      </c>
      <c r="H196" s="9">
        <v>100</v>
      </c>
      <c r="I196" s="12" t="s">
        <v>346</v>
      </c>
      <c r="O196" s="26"/>
    </row>
    <row r="197" spans="1:15" ht="12" customHeight="1" x14ac:dyDescent="0.2">
      <c r="A197" s="46" t="s">
        <v>237</v>
      </c>
      <c r="B197" s="46"/>
      <c r="C197" s="8" t="s">
        <v>157</v>
      </c>
      <c r="D197" s="9">
        <v>9485</v>
      </c>
      <c r="E197" s="9"/>
      <c r="F197" s="9">
        <f t="shared" si="21"/>
        <v>9485</v>
      </c>
      <c r="G197" s="9">
        <v>9485</v>
      </c>
      <c r="H197" s="9">
        <v>9969</v>
      </c>
      <c r="I197" s="12" t="s">
        <v>346</v>
      </c>
      <c r="J197" s="10" t="s">
        <v>724</v>
      </c>
      <c r="K197" s="18" t="s">
        <v>568</v>
      </c>
      <c r="O197" s="26"/>
    </row>
    <row r="198" spans="1:15" ht="12" customHeight="1" x14ac:dyDescent="0.2">
      <c r="A198" s="46" t="s">
        <v>237</v>
      </c>
      <c r="B198" s="46"/>
      <c r="C198" s="8" t="s">
        <v>585</v>
      </c>
      <c r="D198" s="9">
        <v>0</v>
      </c>
      <c r="E198" s="9"/>
      <c r="F198" s="9">
        <f t="shared" si="21"/>
        <v>0</v>
      </c>
      <c r="G198" s="9">
        <v>150</v>
      </c>
      <c r="H198" s="9">
        <v>100</v>
      </c>
      <c r="I198" s="12" t="s">
        <v>346</v>
      </c>
      <c r="K198" s="10" t="s">
        <v>755</v>
      </c>
      <c r="M198" s="61">
        <v>9350</v>
      </c>
      <c r="N198" s="61"/>
      <c r="O198" s="26"/>
    </row>
    <row r="199" spans="1:15" ht="12" customHeight="1" x14ac:dyDescent="0.2">
      <c r="A199" s="46" t="s">
        <v>360</v>
      </c>
      <c r="B199" s="46" t="s">
        <v>360</v>
      </c>
      <c r="C199" s="8" t="s">
        <v>267</v>
      </c>
      <c r="D199" s="9">
        <v>1600</v>
      </c>
      <c r="E199" s="9"/>
      <c r="F199" s="9">
        <f t="shared" si="21"/>
        <v>1600</v>
      </c>
      <c r="G199" s="9">
        <v>2997</v>
      </c>
      <c r="H199" s="9">
        <v>3000</v>
      </c>
      <c r="I199" s="12" t="s">
        <v>346</v>
      </c>
      <c r="K199" s="10" t="s">
        <v>756</v>
      </c>
      <c r="M199" s="61">
        <v>1000</v>
      </c>
      <c r="N199" s="61"/>
      <c r="O199" s="26"/>
    </row>
    <row r="200" spans="1:15" ht="12" customHeight="1" x14ac:dyDescent="0.2">
      <c r="A200" s="46" t="s">
        <v>349</v>
      </c>
      <c r="B200" s="46" t="s">
        <v>349</v>
      </c>
      <c r="C200" s="8" t="s">
        <v>703</v>
      </c>
      <c r="D200" s="9">
        <v>3641</v>
      </c>
      <c r="E200" s="9"/>
      <c r="F200" s="9">
        <f t="shared" si="21"/>
        <v>3641</v>
      </c>
      <c r="G200" s="9">
        <v>4130</v>
      </c>
      <c r="H200" s="9">
        <v>4096</v>
      </c>
      <c r="I200" s="12" t="s">
        <v>346</v>
      </c>
      <c r="J200" s="12"/>
      <c r="K200" s="10" t="s">
        <v>757</v>
      </c>
      <c r="M200" s="61">
        <v>25000</v>
      </c>
      <c r="N200" s="61"/>
      <c r="O200" s="26"/>
    </row>
    <row r="201" spans="1:15" ht="12" customHeight="1" x14ac:dyDescent="0.2">
      <c r="A201" s="46" t="s">
        <v>662</v>
      </c>
      <c r="B201" s="46"/>
      <c r="C201" s="8" t="s">
        <v>586</v>
      </c>
      <c r="D201" s="9">
        <v>0</v>
      </c>
      <c r="E201" s="9"/>
      <c r="F201" s="9">
        <f t="shared" si="21"/>
        <v>0</v>
      </c>
      <c r="G201" s="9">
        <v>113</v>
      </c>
      <c r="H201" s="9">
        <v>150</v>
      </c>
      <c r="I201" s="12" t="s">
        <v>346</v>
      </c>
      <c r="J201" s="12"/>
      <c r="K201" s="49" t="s">
        <v>758</v>
      </c>
      <c r="L201" s="49"/>
      <c r="M201" s="61">
        <v>5000</v>
      </c>
      <c r="N201" s="139"/>
      <c r="O201" s="26"/>
    </row>
    <row r="202" spans="1:15" ht="12" customHeight="1" x14ac:dyDescent="0.2">
      <c r="A202" s="46" t="s">
        <v>412</v>
      </c>
      <c r="B202" s="46" t="s">
        <v>412</v>
      </c>
      <c r="C202" s="8" t="s">
        <v>326</v>
      </c>
      <c r="D202" s="9">
        <v>15</v>
      </c>
      <c r="E202" s="9"/>
      <c r="F202" s="9">
        <f t="shared" si="21"/>
        <v>15</v>
      </c>
      <c r="G202" s="9">
        <v>4</v>
      </c>
      <c r="H202" s="9">
        <v>15</v>
      </c>
      <c r="I202" s="12" t="s">
        <v>346</v>
      </c>
      <c r="K202" s="49" t="s">
        <v>759</v>
      </c>
      <c r="L202" s="49"/>
      <c r="M202" s="61">
        <v>3035</v>
      </c>
      <c r="N202" s="139"/>
      <c r="O202" s="26"/>
    </row>
    <row r="203" spans="1:15" ht="12" customHeight="1" x14ac:dyDescent="0.2">
      <c r="A203" s="46" t="s">
        <v>420</v>
      </c>
      <c r="B203" s="46"/>
      <c r="C203" s="8" t="s">
        <v>614</v>
      </c>
      <c r="D203" s="9">
        <v>0</v>
      </c>
      <c r="E203" s="9"/>
      <c r="F203" s="9">
        <f t="shared" si="21"/>
        <v>0</v>
      </c>
      <c r="G203" s="9"/>
      <c r="H203" s="9">
        <v>0</v>
      </c>
      <c r="I203" s="12" t="s">
        <v>346</v>
      </c>
      <c r="K203" s="10" t="s">
        <v>760</v>
      </c>
      <c r="M203" s="61">
        <v>1253</v>
      </c>
      <c r="N203" s="61"/>
      <c r="O203" s="26"/>
    </row>
    <row r="204" spans="1:15" ht="12" customHeight="1" x14ac:dyDescent="0.2">
      <c r="A204" s="46" t="s">
        <v>612</v>
      </c>
      <c r="B204" s="46"/>
      <c r="C204" s="8" t="s">
        <v>613</v>
      </c>
      <c r="D204" s="9">
        <v>0</v>
      </c>
      <c r="E204" s="9"/>
      <c r="F204" s="9">
        <f t="shared" si="21"/>
        <v>0</v>
      </c>
      <c r="G204" s="9">
        <v>6</v>
      </c>
      <c r="H204" s="9">
        <v>0</v>
      </c>
      <c r="I204" s="12" t="s">
        <v>346</v>
      </c>
      <c r="K204" s="10" t="s">
        <v>761</v>
      </c>
      <c r="M204" s="61">
        <v>3500</v>
      </c>
      <c r="N204" s="61"/>
      <c r="O204" s="26"/>
    </row>
    <row r="205" spans="1:15" ht="12" customHeight="1" x14ac:dyDescent="0.2">
      <c r="A205" s="46" t="s">
        <v>588</v>
      </c>
      <c r="B205" s="46"/>
      <c r="C205" s="8" t="s">
        <v>589</v>
      </c>
      <c r="D205" s="9">
        <v>0</v>
      </c>
      <c r="E205" s="9"/>
      <c r="F205" s="9">
        <f t="shared" si="21"/>
        <v>0</v>
      </c>
      <c r="G205" s="9">
        <v>1052</v>
      </c>
      <c r="H205" s="9">
        <v>0</v>
      </c>
      <c r="I205" s="12" t="s">
        <v>346</v>
      </c>
      <c r="K205" s="10" t="s">
        <v>762</v>
      </c>
      <c r="M205" s="61">
        <v>20000</v>
      </c>
      <c r="N205" s="61"/>
      <c r="O205" s="26"/>
    </row>
    <row r="206" spans="1:15" ht="12" customHeight="1" x14ac:dyDescent="0.2">
      <c r="A206" s="46" t="s">
        <v>587</v>
      </c>
      <c r="B206" s="46"/>
      <c r="C206" s="8" t="s">
        <v>585</v>
      </c>
      <c r="D206" s="9">
        <v>0</v>
      </c>
      <c r="E206" s="9"/>
      <c r="F206" s="9">
        <f t="shared" si="21"/>
        <v>0</v>
      </c>
      <c r="G206" s="9">
        <v>101</v>
      </c>
      <c r="H206" s="9">
        <v>100</v>
      </c>
      <c r="I206" s="12" t="s">
        <v>346</v>
      </c>
      <c r="O206" s="26"/>
    </row>
    <row r="207" spans="1:15" ht="11.4" customHeight="1" x14ac:dyDescent="0.2">
      <c r="A207" s="47" t="s">
        <v>361</v>
      </c>
      <c r="B207" s="47" t="s">
        <v>361</v>
      </c>
      <c r="C207" s="8" t="s">
        <v>704</v>
      </c>
      <c r="D207" s="9">
        <v>178110</v>
      </c>
      <c r="E207" s="9"/>
      <c r="F207" s="9">
        <f t="shared" si="21"/>
        <v>178110</v>
      </c>
      <c r="G207" s="9">
        <v>178110</v>
      </c>
      <c r="H207" s="9">
        <v>198820</v>
      </c>
      <c r="I207" s="12" t="s">
        <v>347</v>
      </c>
      <c r="K207" s="44" t="s">
        <v>569</v>
      </c>
      <c r="M207" s="10">
        <f>SUM(M198:M205)</f>
        <v>68138</v>
      </c>
      <c r="N207" s="61"/>
      <c r="O207" s="26"/>
    </row>
    <row r="208" spans="1:15" s="3" customFormat="1" x14ac:dyDescent="0.2">
      <c r="A208" s="48"/>
      <c r="B208" s="48"/>
      <c r="C208" s="13" t="s">
        <v>63</v>
      </c>
      <c r="D208" s="14">
        <f t="shared" ref="D208:F208" si="22">SUM(D194:D207)</f>
        <v>195251</v>
      </c>
      <c r="E208" s="14">
        <f t="shared" si="22"/>
        <v>126</v>
      </c>
      <c r="F208" s="14">
        <f t="shared" si="22"/>
        <v>195377</v>
      </c>
      <c r="G208" s="14">
        <f>SUM(G194:G207)</f>
        <v>198094</v>
      </c>
      <c r="H208" s="14">
        <f>SUM(H194:H207)</f>
        <v>218350</v>
      </c>
      <c r="I208" s="6"/>
      <c r="K208" s="44"/>
      <c r="L208" s="44"/>
      <c r="M208" s="112"/>
      <c r="O208" s="26"/>
    </row>
    <row r="209" spans="1:257" s="3" customFormat="1" x14ac:dyDescent="0.2">
      <c r="A209" s="45"/>
      <c r="B209" s="45"/>
      <c r="D209" s="6"/>
      <c r="E209" s="6"/>
      <c r="F209" s="6"/>
      <c r="G209" s="6"/>
      <c r="H209" s="6"/>
      <c r="I209" s="6"/>
      <c r="K209" s="44"/>
      <c r="L209" s="44"/>
      <c r="M209" s="112"/>
      <c r="O209" s="26"/>
    </row>
    <row r="210" spans="1:257" s="3" customFormat="1" x14ac:dyDescent="0.2">
      <c r="A210" s="45"/>
      <c r="B210" s="45"/>
      <c r="D210" s="6"/>
      <c r="E210" s="6"/>
      <c r="F210" s="6"/>
      <c r="G210" s="6"/>
      <c r="H210" s="6"/>
      <c r="I210" s="6"/>
      <c r="K210" s="44"/>
      <c r="L210" s="44"/>
      <c r="M210" s="44"/>
      <c r="O210" s="26"/>
    </row>
    <row r="211" spans="1:257" s="3" customFormat="1" ht="11.25" customHeight="1" x14ac:dyDescent="0.2">
      <c r="A211" s="44" t="s">
        <v>252</v>
      </c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112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  <c r="AB211" s="44"/>
      <c r="AC211" s="44"/>
      <c r="AD211" s="44"/>
      <c r="AE211" s="44"/>
      <c r="AF211" s="44"/>
      <c r="AG211" s="44"/>
      <c r="AH211" s="44"/>
      <c r="AI211" s="44"/>
      <c r="AJ211" s="44"/>
      <c r="AK211" s="44"/>
      <c r="AL211" s="44"/>
      <c r="AM211" s="44"/>
      <c r="AN211" s="44"/>
      <c r="AO211" s="44"/>
      <c r="AP211" s="44"/>
      <c r="AQ211" s="44"/>
      <c r="AR211" s="44"/>
      <c r="AS211" s="44"/>
      <c r="AT211" s="44"/>
      <c r="AU211" s="44"/>
      <c r="AV211" s="44"/>
      <c r="AW211" s="44"/>
      <c r="AX211" s="44"/>
      <c r="AY211" s="44"/>
      <c r="AZ211" s="44"/>
      <c r="BA211" s="44"/>
      <c r="BB211" s="44"/>
      <c r="BC211" s="44"/>
      <c r="BD211" s="44"/>
      <c r="BE211" s="44"/>
      <c r="BF211" s="44"/>
      <c r="BG211" s="44"/>
      <c r="BH211" s="44"/>
      <c r="BI211" s="44"/>
      <c r="BJ211" s="44"/>
      <c r="BK211" s="44"/>
      <c r="BL211" s="44"/>
      <c r="BM211" s="44"/>
      <c r="BN211" s="44"/>
      <c r="BO211" s="44"/>
      <c r="BP211" s="44"/>
      <c r="BQ211" s="44"/>
      <c r="BR211" s="44"/>
      <c r="BS211" s="44"/>
      <c r="BT211" s="44"/>
      <c r="BU211" s="44"/>
      <c r="BV211" s="44"/>
      <c r="BW211" s="44"/>
      <c r="BX211" s="44"/>
      <c r="BY211" s="44"/>
      <c r="BZ211" s="44"/>
      <c r="CA211" s="44"/>
      <c r="CB211" s="44"/>
      <c r="CC211" s="44"/>
      <c r="CD211" s="44"/>
      <c r="CE211" s="44"/>
      <c r="CF211" s="44"/>
      <c r="CG211" s="44"/>
      <c r="CH211" s="44"/>
      <c r="CI211" s="44"/>
      <c r="CJ211" s="44"/>
      <c r="CK211" s="44"/>
      <c r="CL211" s="44"/>
      <c r="CM211" s="44"/>
      <c r="CN211" s="44"/>
      <c r="CO211" s="44"/>
      <c r="CP211" s="44"/>
      <c r="CQ211" s="44"/>
      <c r="CR211" s="44"/>
      <c r="CS211" s="44"/>
      <c r="CT211" s="44"/>
      <c r="CU211" s="44"/>
      <c r="CV211" s="44"/>
      <c r="CW211" s="44"/>
      <c r="CX211" s="44"/>
      <c r="CY211" s="44"/>
      <c r="CZ211" s="44"/>
      <c r="DA211" s="44"/>
      <c r="DB211" s="44"/>
      <c r="DC211" s="44"/>
      <c r="DD211" s="44"/>
      <c r="DE211" s="44"/>
      <c r="DF211" s="44"/>
      <c r="DG211" s="44"/>
      <c r="DH211" s="44"/>
      <c r="DI211" s="44"/>
      <c r="DJ211" s="44"/>
      <c r="DK211" s="44"/>
      <c r="DL211" s="44"/>
      <c r="DM211" s="44"/>
      <c r="DN211" s="44"/>
      <c r="DO211" s="44"/>
      <c r="DP211" s="44"/>
      <c r="DQ211" s="44"/>
      <c r="DR211" s="44"/>
      <c r="DS211" s="44"/>
      <c r="DT211" s="44"/>
      <c r="DU211" s="44"/>
      <c r="DV211" s="44"/>
      <c r="DW211" s="44"/>
      <c r="DX211" s="44"/>
      <c r="DY211" s="44"/>
      <c r="DZ211" s="44"/>
      <c r="EA211" s="44"/>
      <c r="EB211" s="44"/>
      <c r="EC211" s="44"/>
      <c r="ED211" s="44"/>
      <c r="EE211" s="44"/>
      <c r="EF211" s="44"/>
      <c r="EG211" s="44"/>
      <c r="EH211" s="44"/>
      <c r="EI211" s="44"/>
      <c r="EJ211" s="44"/>
      <c r="EK211" s="44"/>
      <c r="EL211" s="44"/>
      <c r="EM211" s="44"/>
      <c r="EN211" s="44"/>
      <c r="EO211" s="44"/>
      <c r="EP211" s="44"/>
      <c r="EQ211" s="44"/>
      <c r="ER211" s="44"/>
      <c r="ES211" s="44"/>
      <c r="ET211" s="44"/>
      <c r="EU211" s="44"/>
      <c r="EV211" s="44"/>
      <c r="EW211" s="44"/>
      <c r="EX211" s="44"/>
      <c r="EY211" s="44"/>
      <c r="EZ211" s="44"/>
      <c r="FA211" s="44"/>
      <c r="FB211" s="44"/>
      <c r="FC211" s="44"/>
      <c r="FD211" s="44"/>
      <c r="FE211" s="44"/>
      <c r="FF211" s="44"/>
      <c r="FG211" s="44"/>
      <c r="FH211" s="44"/>
      <c r="FI211" s="44"/>
      <c r="FJ211" s="44"/>
      <c r="FK211" s="44"/>
      <c r="FL211" s="44"/>
      <c r="FM211" s="44"/>
      <c r="FN211" s="44"/>
      <c r="FO211" s="44"/>
      <c r="FP211" s="44"/>
      <c r="FQ211" s="44"/>
      <c r="FR211" s="44"/>
      <c r="FS211" s="44"/>
      <c r="FT211" s="44"/>
      <c r="FU211" s="44"/>
      <c r="FV211" s="44"/>
      <c r="FW211" s="44"/>
      <c r="FX211" s="44"/>
      <c r="FY211" s="44"/>
      <c r="FZ211" s="44"/>
      <c r="GA211" s="44"/>
      <c r="GB211" s="44"/>
      <c r="GC211" s="44"/>
      <c r="GD211" s="44"/>
      <c r="GE211" s="44"/>
      <c r="GF211" s="44"/>
      <c r="GG211" s="44"/>
      <c r="GH211" s="44"/>
      <c r="GI211" s="44"/>
      <c r="GJ211" s="44"/>
      <c r="GK211" s="44"/>
      <c r="GL211" s="44"/>
      <c r="GM211" s="44"/>
      <c r="GN211" s="44"/>
      <c r="GO211" s="44"/>
      <c r="GP211" s="44"/>
      <c r="GQ211" s="44"/>
      <c r="GR211" s="44"/>
      <c r="GS211" s="44"/>
      <c r="GT211" s="44"/>
      <c r="GU211" s="44"/>
      <c r="GV211" s="44"/>
      <c r="GW211" s="44"/>
      <c r="GX211" s="44"/>
      <c r="GY211" s="44"/>
      <c r="GZ211" s="44"/>
      <c r="HA211" s="44"/>
      <c r="HB211" s="44"/>
      <c r="HC211" s="44"/>
      <c r="HD211" s="44"/>
      <c r="HE211" s="44"/>
      <c r="HF211" s="44"/>
      <c r="HG211" s="44"/>
      <c r="HH211" s="44"/>
      <c r="HI211" s="44"/>
      <c r="HJ211" s="44"/>
      <c r="HK211" s="44"/>
      <c r="HL211" s="44"/>
      <c r="HM211" s="44"/>
      <c r="HN211" s="44"/>
      <c r="HO211" s="44"/>
      <c r="HP211" s="44"/>
      <c r="HQ211" s="44"/>
      <c r="HR211" s="44"/>
      <c r="HS211" s="44"/>
      <c r="HT211" s="44"/>
      <c r="HU211" s="44"/>
      <c r="HV211" s="44"/>
      <c r="HW211" s="44"/>
      <c r="HX211" s="44"/>
      <c r="HY211" s="44"/>
      <c r="HZ211" s="44"/>
      <c r="IA211" s="44"/>
      <c r="IB211" s="44"/>
      <c r="IC211" s="44"/>
      <c r="ID211" s="44"/>
      <c r="IE211" s="44"/>
      <c r="IF211" s="44"/>
      <c r="IG211" s="44"/>
      <c r="IH211" s="44"/>
      <c r="II211" s="44"/>
      <c r="IJ211" s="44"/>
      <c r="IK211" s="44"/>
      <c r="IL211" s="44"/>
      <c r="IM211" s="44"/>
      <c r="IN211" s="44"/>
      <c r="IO211" s="44"/>
      <c r="IP211" s="44"/>
      <c r="IQ211" s="44"/>
      <c r="IR211" s="44"/>
      <c r="IS211" s="44"/>
      <c r="IT211" s="44"/>
      <c r="IU211" s="44"/>
      <c r="IV211" s="44"/>
      <c r="IW211" s="44"/>
    </row>
    <row r="212" spans="1:257" ht="12.45" customHeight="1" x14ac:dyDescent="0.2">
      <c r="A212" s="44" t="s">
        <v>248</v>
      </c>
      <c r="B212" s="44"/>
      <c r="C212" s="44"/>
      <c r="D212" s="44"/>
      <c r="E212" s="44"/>
      <c r="F212" s="44"/>
      <c r="G212" s="44"/>
      <c r="H212" s="44"/>
      <c r="I212" s="44"/>
      <c r="J212" s="44"/>
      <c r="K212" s="44"/>
      <c r="L212" s="44"/>
      <c r="M212" s="44"/>
      <c r="N212" s="44"/>
      <c r="O212" s="44"/>
      <c r="P212" s="44"/>
      <c r="Q212" s="44"/>
      <c r="R212" s="44"/>
      <c r="S212" s="44"/>
      <c r="T212" s="44"/>
      <c r="U212" s="44"/>
      <c r="V212" s="44"/>
      <c r="W212" s="44"/>
      <c r="X212" s="44"/>
      <c r="Y212" s="44"/>
      <c r="Z212" s="44"/>
      <c r="AA212" s="44"/>
      <c r="AB212" s="44"/>
      <c r="AC212" s="44"/>
      <c r="AD212" s="44"/>
      <c r="AE212" s="44"/>
      <c r="AF212" s="44"/>
      <c r="AG212" s="44"/>
      <c r="AH212" s="44"/>
      <c r="AI212" s="44"/>
      <c r="AJ212" s="44"/>
      <c r="AK212" s="44"/>
      <c r="AL212" s="44"/>
      <c r="AM212" s="44"/>
      <c r="AN212" s="44"/>
      <c r="AO212" s="44"/>
      <c r="AP212" s="44"/>
      <c r="AQ212" s="44"/>
      <c r="AR212" s="44"/>
      <c r="AS212" s="44"/>
      <c r="AT212" s="44"/>
      <c r="AU212" s="44"/>
      <c r="AV212" s="44"/>
      <c r="AW212" s="44"/>
      <c r="AX212" s="44"/>
      <c r="AY212" s="44"/>
      <c r="AZ212" s="44"/>
      <c r="BA212" s="44"/>
      <c r="BB212" s="44"/>
      <c r="BC212" s="44"/>
      <c r="BD212" s="44"/>
      <c r="BE212" s="44"/>
      <c r="BF212" s="44"/>
      <c r="BG212" s="44"/>
      <c r="BH212" s="44"/>
      <c r="BI212" s="44"/>
      <c r="BJ212" s="44"/>
      <c r="BK212" s="44"/>
      <c r="BL212" s="44"/>
      <c r="BM212" s="44"/>
      <c r="BN212" s="44"/>
      <c r="BO212" s="44"/>
      <c r="BP212" s="44"/>
      <c r="BQ212" s="44"/>
      <c r="BR212" s="44"/>
      <c r="BS212" s="44"/>
      <c r="BT212" s="44"/>
      <c r="BU212" s="44"/>
      <c r="BV212" s="44"/>
      <c r="BW212" s="44"/>
      <c r="BX212" s="44"/>
      <c r="BY212" s="44"/>
      <c r="BZ212" s="44"/>
      <c r="CA212" s="44"/>
      <c r="CB212" s="44"/>
      <c r="CC212" s="44"/>
      <c r="CD212" s="44"/>
      <c r="CE212" s="44"/>
      <c r="CF212" s="44"/>
      <c r="CG212" s="44"/>
      <c r="CH212" s="44"/>
      <c r="CI212" s="44"/>
      <c r="CJ212" s="44"/>
      <c r="CK212" s="44"/>
      <c r="CL212" s="44"/>
      <c r="CM212" s="44"/>
      <c r="CN212" s="44"/>
      <c r="CO212" s="44"/>
      <c r="CP212" s="44"/>
      <c r="CQ212" s="44"/>
      <c r="CR212" s="44"/>
      <c r="CS212" s="44"/>
      <c r="CT212" s="44"/>
      <c r="CU212" s="44"/>
      <c r="CV212" s="44"/>
      <c r="CW212" s="44"/>
      <c r="CX212" s="44"/>
      <c r="CY212" s="44"/>
      <c r="CZ212" s="44"/>
      <c r="DA212" s="44"/>
      <c r="DB212" s="44"/>
      <c r="DC212" s="44"/>
      <c r="DD212" s="44"/>
      <c r="DE212" s="44"/>
      <c r="DF212" s="44"/>
      <c r="DG212" s="44"/>
      <c r="DH212" s="44"/>
      <c r="DI212" s="44"/>
      <c r="DJ212" s="44"/>
      <c r="DK212" s="44"/>
      <c r="DL212" s="44"/>
      <c r="DM212" s="44"/>
      <c r="DN212" s="44"/>
      <c r="DO212" s="44"/>
      <c r="DP212" s="44"/>
      <c r="DQ212" s="44"/>
      <c r="DR212" s="44"/>
      <c r="DS212" s="44"/>
      <c r="DT212" s="44"/>
      <c r="DU212" s="44"/>
      <c r="DV212" s="44"/>
      <c r="DW212" s="44"/>
      <c r="DX212" s="44"/>
      <c r="DY212" s="44"/>
      <c r="DZ212" s="44"/>
      <c r="EA212" s="44"/>
      <c r="EB212" s="44"/>
      <c r="EC212" s="44"/>
      <c r="ED212" s="44"/>
      <c r="EE212" s="44"/>
      <c r="EF212" s="44"/>
      <c r="EG212" s="44"/>
      <c r="EH212" s="44"/>
      <c r="EI212" s="44"/>
      <c r="EJ212" s="44"/>
      <c r="EK212" s="44"/>
      <c r="EL212" s="44"/>
      <c r="EM212" s="44"/>
      <c r="EN212" s="44"/>
      <c r="EO212" s="44"/>
      <c r="EP212" s="44"/>
      <c r="EQ212" s="44"/>
      <c r="ER212" s="44"/>
      <c r="ES212" s="44"/>
      <c r="ET212" s="44"/>
      <c r="EU212" s="44"/>
      <c r="EV212" s="44"/>
      <c r="EW212" s="44"/>
      <c r="EX212" s="44"/>
      <c r="EY212" s="44"/>
      <c r="EZ212" s="44"/>
      <c r="FA212" s="44"/>
      <c r="FB212" s="44"/>
      <c r="FC212" s="44"/>
      <c r="FD212" s="44"/>
      <c r="FE212" s="44"/>
      <c r="FF212" s="44"/>
      <c r="FG212" s="44"/>
      <c r="FH212" s="44"/>
      <c r="FI212" s="44"/>
      <c r="FJ212" s="44"/>
      <c r="FK212" s="44"/>
      <c r="FL212" s="44"/>
      <c r="FM212" s="44"/>
      <c r="FN212" s="44"/>
      <c r="FO212" s="44"/>
      <c r="FP212" s="44"/>
      <c r="FQ212" s="44"/>
      <c r="FR212" s="44"/>
      <c r="FS212" s="44"/>
      <c r="FT212" s="44"/>
      <c r="FU212" s="44"/>
      <c r="FV212" s="44"/>
      <c r="FW212" s="44"/>
      <c r="FX212" s="44"/>
      <c r="FY212" s="44"/>
      <c r="FZ212" s="44"/>
      <c r="GA212" s="44"/>
      <c r="GB212" s="44"/>
      <c r="GC212" s="44"/>
      <c r="GD212" s="44"/>
      <c r="GE212" s="44"/>
      <c r="GF212" s="44"/>
      <c r="GG212" s="44"/>
      <c r="GH212" s="44"/>
      <c r="GI212" s="44"/>
      <c r="GJ212" s="44"/>
      <c r="GK212" s="44"/>
      <c r="GL212" s="44"/>
      <c r="GM212" s="44"/>
      <c r="GN212" s="44"/>
      <c r="GO212" s="44"/>
      <c r="GP212" s="44"/>
      <c r="GQ212" s="44"/>
      <c r="GR212" s="44"/>
      <c r="GS212" s="44"/>
      <c r="GT212" s="44"/>
      <c r="GU212" s="44"/>
      <c r="GV212" s="44"/>
      <c r="GW212" s="44"/>
      <c r="GX212" s="44"/>
      <c r="GY212" s="44"/>
      <c r="GZ212" s="44"/>
      <c r="HA212" s="44"/>
      <c r="HB212" s="44"/>
      <c r="HC212" s="44"/>
      <c r="HD212" s="44"/>
      <c r="HE212" s="44"/>
      <c r="HF212" s="44"/>
      <c r="HG212" s="44"/>
      <c r="HH212" s="44"/>
      <c r="HI212" s="44"/>
      <c r="HJ212" s="44"/>
      <c r="HK212" s="44"/>
      <c r="HL212" s="44"/>
      <c r="HM212" s="44"/>
      <c r="HN212" s="44"/>
      <c r="HO212" s="44"/>
      <c r="HP212" s="44"/>
      <c r="HQ212" s="44"/>
      <c r="HR212" s="44"/>
      <c r="HS212" s="44"/>
      <c r="HT212" s="44"/>
      <c r="HU212" s="44"/>
      <c r="HV212" s="44"/>
      <c r="HW212" s="44"/>
      <c r="HX212" s="44"/>
      <c r="HY212" s="44"/>
      <c r="HZ212" s="44"/>
      <c r="IA212" s="44"/>
      <c r="IB212" s="44"/>
      <c r="IC212" s="44"/>
      <c r="ID212" s="44"/>
      <c r="IE212" s="44"/>
      <c r="IF212" s="44"/>
      <c r="IG212" s="44"/>
      <c r="IH212" s="44"/>
      <c r="II212" s="44"/>
      <c r="IJ212" s="44"/>
      <c r="IK212" s="44"/>
      <c r="IL212" s="44"/>
      <c r="IM212" s="44"/>
      <c r="IN212" s="44"/>
      <c r="IO212" s="44"/>
      <c r="IP212" s="44"/>
      <c r="IQ212" s="44"/>
      <c r="IR212" s="44"/>
      <c r="IS212" s="44"/>
      <c r="IT212" s="44"/>
      <c r="IU212" s="44"/>
      <c r="IV212" s="44"/>
      <c r="IW212" s="44"/>
    </row>
    <row r="213" spans="1:257" s="3" customFormat="1" ht="12" customHeight="1" x14ac:dyDescent="0.2">
      <c r="A213" s="45" t="s">
        <v>53</v>
      </c>
      <c r="B213" s="45"/>
      <c r="D213" s="6"/>
      <c r="E213" s="6"/>
      <c r="F213" s="6"/>
      <c r="G213" s="6"/>
      <c r="H213" s="6"/>
      <c r="I213" s="6"/>
      <c r="L213" s="2"/>
      <c r="O213" s="26"/>
    </row>
    <row r="214" spans="1:257" ht="11.1" customHeight="1" x14ac:dyDescent="0.2">
      <c r="A214" s="47" t="s">
        <v>413</v>
      </c>
      <c r="B214" s="47" t="s">
        <v>356</v>
      </c>
      <c r="C214" s="11" t="s">
        <v>298</v>
      </c>
      <c r="D214" s="9">
        <v>58020</v>
      </c>
      <c r="E214" s="9"/>
      <c r="F214" s="9">
        <f>SUM(D214:E214)</f>
        <v>58020</v>
      </c>
      <c r="G214" s="9">
        <v>52704</v>
      </c>
      <c r="H214" s="9">
        <v>73923</v>
      </c>
      <c r="I214" s="12" t="s">
        <v>347</v>
      </c>
      <c r="O214" s="26"/>
    </row>
    <row r="215" spans="1:257" ht="12" customHeight="1" x14ac:dyDescent="0.2">
      <c r="A215" s="47" t="s">
        <v>356</v>
      </c>
      <c r="B215" s="47"/>
      <c r="C215" s="8" t="s">
        <v>183</v>
      </c>
      <c r="D215" s="9">
        <v>978</v>
      </c>
      <c r="E215" s="9"/>
      <c r="F215" s="9">
        <f t="shared" ref="F215" si="23">SUM(D215:E215)</f>
        <v>978</v>
      </c>
      <c r="G215" s="9">
        <v>859</v>
      </c>
      <c r="H215" s="9">
        <v>1476</v>
      </c>
      <c r="I215" s="12" t="s">
        <v>348</v>
      </c>
      <c r="J215" s="10" t="s">
        <v>725</v>
      </c>
      <c r="O215" s="26"/>
    </row>
    <row r="216" spans="1:257" ht="12" customHeight="1" x14ac:dyDescent="0.2">
      <c r="A216" s="47" t="s">
        <v>408</v>
      </c>
      <c r="B216" s="47"/>
      <c r="C216" s="8" t="s">
        <v>605</v>
      </c>
      <c r="D216" s="9">
        <v>0</v>
      </c>
      <c r="E216" s="9"/>
      <c r="F216" s="9">
        <f t="shared" ref="F216" si="24">SUM(D216:E216)</f>
        <v>0</v>
      </c>
      <c r="G216" s="9">
        <v>161</v>
      </c>
      <c r="H216" s="9">
        <v>150</v>
      </c>
      <c r="I216" s="17" t="s">
        <v>346</v>
      </c>
      <c r="J216" s="10" t="s">
        <v>726</v>
      </c>
      <c r="O216" s="26"/>
    </row>
    <row r="217" spans="1:257" ht="11.1" customHeight="1" x14ac:dyDescent="0.2">
      <c r="A217" s="47" t="s">
        <v>356</v>
      </c>
      <c r="B217" s="47"/>
      <c r="C217" s="11" t="s">
        <v>442</v>
      </c>
      <c r="D217" s="9">
        <v>0</v>
      </c>
      <c r="E217" s="9">
        <v>12896</v>
      </c>
      <c r="F217" s="9">
        <f t="shared" ref="F217:F272" si="25">SUM(D217:E217)</f>
        <v>12896</v>
      </c>
      <c r="G217" s="9">
        <v>12896</v>
      </c>
      <c r="H217" s="9">
        <v>0</v>
      </c>
      <c r="I217" s="12" t="s">
        <v>347</v>
      </c>
      <c r="O217" s="26"/>
    </row>
    <row r="218" spans="1:257" s="12" customFormat="1" ht="11.1" customHeight="1" x14ac:dyDescent="0.2">
      <c r="A218" s="47" t="s">
        <v>233</v>
      </c>
      <c r="B218" s="47" t="s">
        <v>233</v>
      </c>
      <c r="C218" s="33" t="s">
        <v>405</v>
      </c>
      <c r="D218" s="9">
        <v>2612</v>
      </c>
      <c r="E218" s="9">
        <v>-88</v>
      </c>
      <c r="F218" s="9">
        <f t="shared" si="25"/>
        <v>2524</v>
      </c>
      <c r="G218" s="9">
        <v>2173</v>
      </c>
      <c r="H218" s="9">
        <v>2340</v>
      </c>
      <c r="I218" s="12" t="s">
        <v>347</v>
      </c>
      <c r="J218" s="12" t="s">
        <v>705</v>
      </c>
      <c r="M218" s="32"/>
    </row>
    <row r="219" spans="1:257" s="12" customFormat="1" ht="11.1" customHeight="1" x14ac:dyDescent="0.2">
      <c r="A219" s="47" t="s">
        <v>233</v>
      </c>
      <c r="B219" s="47"/>
      <c r="C219" s="33" t="s">
        <v>721</v>
      </c>
      <c r="D219" s="9"/>
      <c r="E219" s="9"/>
      <c r="F219" s="9">
        <f t="shared" si="25"/>
        <v>0</v>
      </c>
      <c r="G219" s="9"/>
      <c r="H219" s="9">
        <v>3079</v>
      </c>
      <c r="I219" s="12" t="s">
        <v>347</v>
      </c>
      <c r="M219" s="32"/>
    </row>
    <row r="220" spans="1:257" s="12" customFormat="1" ht="11.1" customHeight="1" x14ac:dyDescent="0.2">
      <c r="A220" s="47" t="s">
        <v>233</v>
      </c>
      <c r="B220" s="47"/>
      <c r="C220" s="33" t="s">
        <v>722</v>
      </c>
      <c r="D220" s="9"/>
      <c r="E220" s="9"/>
      <c r="F220" s="9">
        <f t="shared" si="25"/>
        <v>0</v>
      </c>
      <c r="G220" s="9"/>
      <c r="H220" s="9">
        <v>110</v>
      </c>
      <c r="I220" s="12" t="s">
        <v>347</v>
      </c>
      <c r="M220" s="32"/>
    </row>
    <row r="221" spans="1:257" s="12" customFormat="1" ht="11.1" customHeight="1" x14ac:dyDescent="0.2">
      <c r="A221" s="47" t="s">
        <v>233</v>
      </c>
      <c r="B221" s="47"/>
      <c r="C221" s="33" t="s">
        <v>621</v>
      </c>
      <c r="D221" s="9">
        <v>0</v>
      </c>
      <c r="E221" s="9">
        <v>128</v>
      </c>
      <c r="F221" s="9">
        <f t="shared" si="25"/>
        <v>128</v>
      </c>
      <c r="G221" s="9">
        <v>128</v>
      </c>
      <c r="H221" s="9">
        <v>0</v>
      </c>
      <c r="I221" s="12" t="s">
        <v>346</v>
      </c>
      <c r="M221" s="32"/>
    </row>
    <row r="222" spans="1:257" s="12" customFormat="1" ht="11.1" customHeight="1" x14ac:dyDescent="0.2">
      <c r="A222" s="47" t="s">
        <v>619</v>
      </c>
      <c r="B222" s="47"/>
      <c r="C222" s="33" t="s">
        <v>620</v>
      </c>
      <c r="D222" s="9">
        <v>0</v>
      </c>
      <c r="E222" s="9">
        <v>1053</v>
      </c>
      <c r="F222" s="9">
        <f t="shared" si="25"/>
        <v>1053</v>
      </c>
      <c r="G222" s="9">
        <v>1053</v>
      </c>
      <c r="H222" s="9">
        <v>0</v>
      </c>
      <c r="I222" s="12" t="s">
        <v>346</v>
      </c>
      <c r="M222" s="32"/>
    </row>
    <row r="223" spans="1:257" s="12" customFormat="1" ht="11.1" customHeight="1" x14ac:dyDescent="0.2">
      <c r="A223" s="47" t="s">
        <v>296</v>
      </c>
      <c r="B223" s="47" t="s">
        <v>296</v>
      </c>
      <c r="C223" s="33" t="s">
        <v>539</v>
      </c>
      <c r="D223" s="9">
        <v>130</v>
      </c>
      <c r="E223" s="9"/>
      <c r="F223" s="9">
        <f t="shared" si="25"/>
        <v>130</v>
      </c>
      <c r="G223" s="9">
        <v>54</v>
      </c>
      <c r="H223" s="9">
        <v>227</v>
      </c>
      <c r="I223" s="12" t="s">
        <v>347</v>
      </c>
      <c r="J223" s="12" t="s">
        <v>449</v>
      </c>
      <c r="M223" s="32"/>
    </row>
    <row r="224" spans="1:257" s="12" customFormat="1" ht="11.1" customHeight="1" x14ac:dyDescent="0.2">
      <c r="A224" s="47" t="s">
        <v>617</v>
      </c>
      <c r="B224" s="47" t="s">
        <v>617</v>
      </c>
      <c r="C224" s="33" t="s">
        <v>618</v>
      </c>
      <c r="D224" s="9">
        <v>0</v>
      </c>
      <c r="E224" s="9">
        <v>77</v>
      </c>
      <c r="F224" s="9">
        <f t="shared" si="25"/>
        <v>77</v>
      </c>
      <c r="G224" s="9">
        <v>77</v>
      </c>
      <c r="H224" s="9">
        <v>0</v>
      </c>
      <c r="I224" s="12" t="s">
        <v>347</v>
      </c>
      <c r="M224" s="32"/>
    </row>
    <row r="225" spans="1:15" s="12" customFormat="1" ht="11.1" customHeight="1" x14ac:dyDescent="0.2">
      <c r="A225" s="47" t="s">
        <v>654</v>
      </c>
      <c r="B225" s="47"/>
      <c r="C225" s="33" t="s">
        <v>160</v>
      </c>
      <c r="D225" s="9">
        <v>0</v>
      </c>
      <c r="E225" s="9">
        <v>7</v>
      </c>
      <c r="F225" s="9">
        <f t="shared" si="25"/>
        <v>7</v>
      </c>
      <c r="G225" s="9">
        <v>7</v>
      </c>
      <c r="H225" s="9">
        <v>20</v>
      </c>
      <c r="I225" s="12" t="s">
        <v>347</v>
      </c>
      <c r="M225" s="32"/>
    </row>
    <row r="226" spans="1:15" s="12" customFormat="1" ht="11.1" customHeight="1" x14ac:dyDescent="0.2">
      <c r="A226" s="47" t="s">
        <v>354</v>
      </c>
      <c r="B226" s="47" t="s">
        <v>354</v>
      </c>
      <c r="C226" s="33" t="s">
        <v>156</v>
      </c>
      <c r="D226" s="9">
        <v>400</v>
      </c>
      <c r="E226" s="9"/>
      <c r="F226" s="9">
        <f t="shared" si="25"/>
        <v>400</v>
      </c>
      <c r="G226" s="9"/>
      <c r="H226" s="9">
        <v>400</v>
      </c>
      <c r="I226" s="12" t="s">
        <v>347</v>
      </c>
      <c r="M226" s="32"/>
    </row>
    <row r="227" spans="1:15" s="12" customFormat="1" ht="11.1" customHeight="1" x14ac:dyDescent="0.2">
      <c r="A227" s="47" t="s">
        <v>354</v>
      </c>
      <c r="B227" s="47"/>
      <c r="C227" s="33" t="s">
        <v>308</v>
      </c>
      <c r="D227" s="9">
        <v>100</v>
      </c>
      <c r="E227" s="9"/>
      <c r="F227" s="9">
        <f t="shared" si="25"/>
        <v>100</v>
      </c>
      <c r="G227" s="9"/>
      <c r="H227" s="9">
        <v>100</v>
      </c>
      <c r="I227" s="12" t="s">
        <v>347</v>
      </c>
      <c r="M227" s="32"/>
    </row>
    <row r="228" spans="1:15" s="12" customFormat="1" ht="11.1" customHeight="1" x14ac:dyDescent="0.2">
      <c r="A228" s="47" t="s">
        <v>693</v>
      </c>
      <c r="B228" s="47"/>
      <c r="C228" s="33" t="s">
        <v>392</v>
      </c>
      <c r="D228" s="9">
        <v>860</v>
      </c>
      <c r="E228" s="9"/>
      <c r="F228" s="9">
        <f t="shared" si="25"/>
        <v>860</v>
      </c>
      <c r="G228" s="9">
        <v>644</v>
      </c>
      <c r="H228" s="9">
        <v>860</v>
      </c>
      <c r="I228" s="12" t="s">
        <v>347</v>
      </c>
      <c r="J228" s="12" t="s">
        <v>537</v>
      </c>
      <c r="M228" s="32"/>
    </row>
    <row r="229" spans="1:15" s="12" customFormat="1" ht="11.1" customHeight="1" x14ac:dyDescent="0.2">
      <c r="A229" s="47" t="s">
        <v>693</v>
      </c>
      <c r="B229" s="47"/>
      <c r="C229" s="33" t="s">
        <v>393</v>
      </c>
      <c r="D229" s="9">
        <v>260</v>
      </c>
      <c r="E229" s="9"/>
      <c r="F229" s="9">
        <f t="shared" si="25"/>
        <v>260</v>
      </c>
      <c r="G229" s="9">
        <v>236</v>
      </c>
      <c r="H229" s="9">
        <v>260</v>
      </c>
      <c r="I229" s="12" t="s">
        <v>347</v>
      </c>
      <c r="J229" s="12" t="s">
        <v>538</v>
      </c>
      <c r="M229" s="32"/>
    </row>
    <row r="230" spans="1:15" s="12" customFormat="1" ht="11.1" customHeight="1" x14ac:dyDescent="0.2">
      <c r="A230" s="47" t="s">
        <v>354</v>
      </c>
      <c r="B230" s="47"/>
      <c r="C230" s="33" t="s">
        <v>85</v>
      </c>
      <c r="D230" s="9">
        <v>600</v>
      </c>
      <c r="E230" s="9">
        <v>-301</v>
      </c>
      <c r="F230" s="9">
        <f t="shared" si="25"/>
        <v>299</v>
      </c>
      <c r="G230" s="9"/>
      <c r="H230" s="9">
        <v>600</v>
      </c>
      <c r="I230" s="12" t="s">
        <v>347</v>
      </c>
      <c r="M230" s="32"/>
    </row>
    <row r="231" spans="1:15" s="12" customFormat="1" ht="11.1" customHeight="1" x14ac:dyDescent="0.2">
      <c r="A231" s="47" t="s">
        <v>234</v>
      </c>
      <c r="B231" s="47" t="s">
        <v>234</v>
      </c>
      <c r="C231" s="33" t="s">
        <v>96</v>
      </c>
      <c r="D231" s="9">
        <v>721</v>
      </c>
      <c r="E231" s="9">
        <v>163</v>
      </c>
      <c r="F231" s="9">
        <f t="shared" si="25"/>
        <v>884</v>
      </c>
      <c r="G231" s="9">
        <v>636</v>
      </c>
      <c r="H231" s="9">
        <v>1019</v>
      </c>
      <c r="I231" s="12" t="s">
        <v>347</v>
      </c>
      <c r="M231" s="32"/>
    </row>
    <row r="232" spans="1:15" s="12" customFormat="1" ht="11.1" customHeight="1" x14ac:dyDescent="0.2">
      <c r="A232" s="47" t="s">
        <v>234</v>
      </c>
      <c r="B232" s="47"/>
      <c r="C232" s="33" t="s">
        <v>616</v>
      </c>
      <c r="D232" s="9">
        <v>0</v>
      </c>
      <c r="E232" s="9"/>
      <c r="F232" s="9">
        <f t="shared" si="25"/>
        <v>0</v>
      </c>
      <c r="G232" s="9">
        <v>20</v>
      </c>
      <c r="H232" s="9">
        <v>0</v>
      </c>
      <c r="I232" s="12" t="s">
        <v>346</v>
      </c>
      <c r="M232" s="32"/>
    </row>
    <row r="233" spans="1:15" s="12" customFormat="1" ht="11.1" customHeight="1" x14ac:dyDescent="0.2">
      <c r="A233" s="47" t="s">
        <v>295</v>
      </c>
      <c r="B233" s="47"/>
      <c r="C233" s="33" t="s">
        <v>540</v>
      </c>
      <c r="D233" s="9">
        <v>20</v>
      </c>
      <c r="E233" s="9">
        <v>20</v>
      </c>
      <c r="F233" s="9">
        <f t="shared" si="25"/>
        <v>40</v>
      </c>
      <c r="G233" s="9">
        <v>8</v>
      </c>
      <c r="H233" s="9">
        <v>35</v>
      </c>
      <c r="I233" s="12" t="s">
        <v>347</v>
      </c>
      <c r="M233" s="32"/>
    </row>
    <row r="234" spans="1:15" s="12" customFormat="1" ht="11.1" customHeight="1" x14ac:dyDescent="0.2">
      <c r="A234" s="47" t="s">
        <v>359</v>
      </c>
      <c r="B234" s="47" t="s">
        <v>359</v>
      </c>
      <c r="C234" s="33" t="s">
        <v>204</v>
      </c>
      <c r="D234" s="9">
        <v>100</v>
      </c>
      <c r="E234" s="9"/>
      <c r="F234" s="9">
        <f t="shared" si="25"/>
        <v>100</v>
      </c>
      <c r="G234" s="9"/>
      <c r="H234" s="9">
        <v>100</v>
      </c>
      <c r="I234" s="12" t="s">
        <v>347</v>
      </c>
      <c r="M234" s="32"/>
    </row>
    <row r="235" spans="1:15" s="12" customFormat="1" ht="11.1" customHeight="1" x14ac:dyDescent="0.2">
      <c r="A235" s="47" t="s">
        <v>359</v>
      </c>
      <c r="B235" s="47"/>
      <c r="C235" s="33" t="s">
        <v>344</v>
      </c>
      <c r="D235" s="9">
        <v>1000</v>
      </c>
      <c r="E235" s="9"/>
      <c r="F235" s="9">
        <f t="shared" si="25"/>
        <v>1000</v>
      </c>
      <c r="G235" s="9">
        <v>25</v>
      </c>
      <c r="H235" s="9">
        <v>0</v>
      </c>
      <c r="I235" s="12" t="s">
        <v>347</v>
      </c>
      <c r="M235" s="32"/>
    </row>
    <row r="236" spans="1:15" s="12" customFormat="1" ht="11.1" customHeight="1" x14ac:dyDescent="0.2">
      <c r="A236" s="47" t="s">
        <v>359</v>
      </c>
      <c r="B236" s="47"/>
      <c r="C236" s="33" t="s">
        <v>66</v>
      </c>
      <c r="D236" s="9">
        <v>700</v>
      </c>
      <c r="E236" s="9"/>
      <c r="F236" s="9">
        <f t="shared" si="25"/>
        <v>700</v>
      </c>
      <c r="G236" s="9">
        <v>1559</v>
      </c>
      <c r="H236" s="9">
        <v>1000</v>
      </c>
      <c r="I236" s="12" t="s">
        <v>347</v>
      </c>
      <c r="M236" s="32"/>
    </row>
    <row r="237" spans="1:15" s="12" customFormat="1" ht="11.1" customHeight="1" x14ac:dyDescent="0.2">
      <c r="A237" s="47" t="s">
        <v>359</v>
      </c>
      <c r="B237" s="47"/>
      <c r="C237" s="33" t="s">
        <v>88</v>
      </c>
      <c r="D237" s="9">
        <v>80</v>
      </c>
      <c r="E237" s="9"/>
      <c r="F237" s="9">
        <f t="shared" si="25"/>
        <v>80</v>
      </c>
      <c r="G237" s="9"/>
      <c r="H237" s="9">
        <v>50</v>
      </c>
      <c r="I237" s="12" t="s">
        <v>347</v>
      </c>
      <c r="M237" s="32"/>
    </row>
    <row r="238" spans="1:15" s="12" customFormat="1" ht="11.1" customHeight="1" x14ac:dyDescent="0.2">
      <c r="A238" s="47" t="s">
        <v>359</v>
      </c>
      <c r="B238" s="47"/>
      <c r="C238" s="33" t="s">
        <v>478</v>
      </c>
      <c r="D238" s="9">
        <v>400</v>
      </c>
      <c r="E238" s="9"/>
      <c r="F238" s="9">
        <f t="shared" si="25"/>
        <v>400</v>
      </c>
      <c r="G238" s="9">
        <v>269</v>
      </c>
      <c r="H238" s="9">
        <v>400</v>
      </c>
      <c r="I238" s="12" t="s">
        <v>347</v>
      </c>
      <c r="M238" s="32"/>
    </row>
    <row r="239" spans="1:15" ht="11.1" customHeight="1" x14ac:dyDescent="0.2">
      <c r="A239" s="47" t="s">
        <v>243</v>
      </c>
      <c r="B239" s="47" t="s">
        <v>243</v>
      </c>
      <c r="C239" s="8" t="s">
        <v>119</v>
      </c>
      <c r="D239" s="9">
        <v>255</v>
      </c>
      <c r="E239" s="9"/>
      <c r="F239" s="9">
        <f t="shared" si="25"/>
        <v>255</v>
      </c>
      <c r="G239" s="9">
        <v>297</v>
      </c>
      <c r="H239" s="9">
        <v>350</v>
      </c>
      <c r="I239" s="12" t="s">
        <v>347</v>
      </c>
      <c r="J239" s="10" t="s">
        <v>549</v>
      </c>
      <c r="O239" s="26"/>
    </row>
    <row r="240" spans="1:15" ht="11.1" customHeight="1" x14ac:dyDescent="0.2">
      <c r="A240" s="47" t="s">
        <v>243</v>
      </c>
      <c r="B240" s="47"/>
      <c r="C240" s="8" t="s">
        <v>518</v>
      </c>
      <c r="D240" s="9">
        <v>240</v>
      </c>
      <c r="E240" s="9"/>
      <c r="F240" s="9">
        <f t="shared" si="25"/>
        <v>240</v>
      </c>
      <c r="G240" s="9">
        <v>323</v>
      </c>
      <c r="H240" s="9">
        <v>350</v>
      </c>
      <c r="I240" s="12" t="s">
        <v>347</v>
      </c>
      <c r="J240" s="10" t="s">
        <v>548</v>
      </c>
      <c r="O240" s="26"/>
    </row>
    <row r="241" spans="1:15" ht="11.1" customHeight="1" x14ac:dyDescent="0.2">
      <c r="A241" s="47" t="s">
        <v>243</v>
      </c>
      <c r="B241" s="47"/>
      <c r="C241" s="8" t="s">
        <v>303</v>
      </c>
      <c r="D241" s="9">
        <v>500</v>
      </c>
      <c r="E241" s="9"/>
      <c r="F241" s="9">
        <f t="shared" si="25"/>
        <v>500</v>
      </c>
      <c r="G241" s="9">
        <v>520</v>
      </c>
      <c r="H241" s="9">
        <v>550</v>
      </c>
      <c r="I241" s="12" t="s">
        <v>347</v>
      </c>
      <c r="J241" s="10" t="s">
        <v>400</v>
      </c>
      <c r="O241" s="26"/>
    </row>
    <row r="242" spans="1:15" s="12" customFormat="1" ht="11.1" customHeight="1" x14ac:dyDescent="0.2">
      <c r="A242" s="47" t="s">
        <v>239</v>
      </c>
      <c r="B242" s="47" t="s">
        <v>239</v>
      </c>
      <c r="C242" s="33" t="s">
        <v>225</v>
      </c>
      <c r="D242" s="9">
        <v>100</v>
      </c>
      <c r="E242" s="9"/>
      <c r="F242" s="9">
        <f t="shared" si="25"/>
        <v>100</v>
      </c>
      <c r="G242" s="9">
        <v>143</v>
      </c>
      <c r="H242" s="9">
        <v>150</v>
      </c>
      <c r="I242" s="12" t="s">
        <v>347</v>
      </c>
      <c r="M242" s="32"/>
    </row>
    <row r="243" spans="1:15" s="12" customFormat="1" ht="11.1" customHeight="1" x14ac:dyDescent="0.2">
      <c r="A243" s="47" t="s">
        <v>239</v>
      </c>
      <c r="B243" s="47"/>
      <c r="C243" s="33" t="s">
        <v>59</v>
      </c>
      <c r="D243" s="9">
        <v>30</v>
      </c>
      <c r="E243" s="9"/>
      <c r="F243" s="9">
        <f t="shared" si="25"/>
        <v>30</v>
      </c>
      <c r="G243" s="9">
        <v>12</v>
      </c>
      <c r="H243" s="9">
        <v>30</v>
      </c>
      <c r="I243" s="12" t="s">
        <v>347</v>
      </c>
      <c r="M243" s="32"/>
    </row>
    <row r="244" spans="1:15" ht="11.1" customHeight="1" x14ac:dyDescent="0.2">
      <c r="A244" s="47" t="s">
        <v>239</v>
      </c>
      <c r="B244" s="47"/>
      <c r="C244" s="8" t="s">
        <v>120</v>
      </c>
      <c r="D244" s="9">
        <v>100</v>
      </c>
      <c r="E244" s="9"/>
      <c r="F244" s="9">
        <f t="shared" si="25"/>
        <v>100</v>
      </c>
      <c r="G244" s="9">
        <v>402</v>
      </c>
      <c r="H244" s="9">
        <v>450</v>
      </c>
      <c r="I244" s="12" t="s">
        <v>347</v>
      </c>
      <c r="J244" s="10" t="s">
        <v>150</v>
      </c>
      <c r="O244" s="26"/>
    </row>
    <row r="245" spans="1:15" ht="11.1" customHeight="1" x14ac:dyDescent="0.2">
      <c r="A245" s="47" t="s">
        <v>355</v>
      </c>
      <c r="B245" s="47" t="s">
        <v>355</v>
      </c>
      <c r="C245" s="8" t="s">
        <v>381</v>
      </c>
      <c r="D245" s="9">
        <v>70</v>
      </c>
      <c r="E245" s="9"/>
      <c r="F245" s="9">
        <f t="shared" si="25"/>
        <v>70</v>
      </c>
      <c r="G245" s="9">
        <v>40</v>
      </c>
      <c r="H245" s="9">
        <v>70</v>
      </c>
      <c r="I245" s="12" t="s">
        <v>347</v>
      </c>
      <c r="O245" s="26"/>
    </row>
    <row r="246" spans="1:15" ht="11.1" customHeight="1" x14ac:dyDescent="0.2">
      <c r="A246" s="47" t="s">
        <v>355</v>
      </c>
      <c r="B246" s="47"/>
      <c r="C246" s="8" t="s">
        <v>83</v>
      </c>
      <c r="D246" s="9">
        <v>50</v>
      </c>
      <c r="E246" s="9"/>
      <c r="F246" s="9">
        <f t="shared" si="25"/>
        <v>50</v>
      </c>
      <c r="G246" s="9"/>
      <c r="H246" s="9">
        <v>50</v>
      </c>
      <c r="I246" s="12" t="s">
        <v>347</v>
      </c>
      <c r="O246" s="26"/>
    </row>
    <row r="247" spans="1:15" ht="11.1" customHeight="1" x14ac:dyDescent="0.2">
      <c r="A247" s="47" t="s">
        <v>362</v>
      </c>
      <c r="B247" s="47" t="s">
        <v>362</v>
      </c>
      <c r="C247" s="8" t="s">
        <v>327</v>
      </c>
      <c r="D247" s="9">
        <v>2</v>
      </c>
      <c r="E247" s="9"/>
      <c r="F247" s="9">
        <f t="shared" si="25"/>
        <v>2</v>
      </c>
      <c r="G247" s="9">
        <v>3</v>
      </c>
      <c r="H247" s="9">
        <v>3</v>
      </c>
      <c r="I247" s="12" t="s">
        <v>347</v>
      </c>
      <c r="O247" s="26"/>
    </row>
    <row r="248" spans="1:15" ht="11.1" customHeight="1" x14ac:dyDescent="0.2">
      <c r="A248" s="47" t="s">
        <v>242</v>
      </c>
      <c r="B248" s="47" t="s">
        <v>242</v>
      </c>
      <c r="C248" s="8" t="s">
        <v>121</v>
      </c>
      <c r="D248" s="9">
        <v>200</v>
      </c>
      <c r="E248" s="9"/>
      <c r="F248" s="9">
        <f t="shared" si="25"/>
        <v>200</v>
      </c>
      <c r="G248" s="9"/>
      <c r="H248" s="9">
        <v>200</v>
      </c>
      <c r="I248" s="12" t="s">
        <v>347</v>
      </c>
      <c r="J248" s="12" t="s">
        <v>309</v>
      </c>
      <c r="O248" s="26"/>
    </row>
    <row r="249" spans="1:15" ht="11.1" customHeight="1" x14ac:dyDescent="0.2">
      <c r="A249" s="47" t="s">
        <v>246</v>
      </c>
      <c r="B249" s="47" t="s">
        <v>246</v>
      </c>
      <c r="C249" s="8" t="s">
        <v>270</v>
      </c>
      <c r="D249" s="9">
        <v>1600</v>
      </c>
      <c r="E249" s="9"/>
      <c r="F249" s="9">
        <f t="shared" si="25"/>
        <v>1600</v>
      </c>
      <c r="G249" s="9">
        <v>1552</v>
      </c>
      <c r="H249" s="9">
        <v>3000</v>
      </c>
      <c r="I249" s="12" t="s">
        <v>347</v>
      </c>
      <c r="J249" s="12"/>
      <c r="O249" s="26"/>
    </row>
    <row r="250" spans="1:15" ht="11.1" customHeight="1" x14ac:dyDescent="0.2">
      <c r="A250" s="47" t="s">
        <v>240</v>
      </c>
      <c r="B250" s="47" t="s">
        <v>240</v>
      </c>
      <c r="C250" s="8" t="s">
        <v>122</v>
      </c>
      <c r="D250" s="9">
        <v>10</v>
      </c>
      <c r="E250" s="9"/>
      <c r="F250" s="9">
        <f t="shared" si="25"/>
        <v>10</v>
      </c>
      <c r="G250" s="9">
        <v>1</v>
      </c>
      <c r="H250" s="9">
        <v>10</v>
      </c>
      <c r="I250" s="12" t="s">
        <v>347</v>
      </c>
      <c r="O250" s="26"/>
    </row>
    <row r="251" spans="1:15" ht="11.1" customHeight="1" x14ac:dyDescent="0.2">
      <c r="A251" s="47" t="s">
        <v>240</v>
      </c>
      <c r="B251" s="47"/>
      <c r="C251" s="8" t="s">
        <v>151</v>
      </c>
      <c r="D251" s="9">
        <v>550</v>
      </c>
      <c r="E251" s="9"/>
      <c r="F251" s="9">
        <f t="shared" si="25"/>
        <v>550</v>
      </c>
      <c r="G251" s="9">
        <v>421</v>
      </c>
      <c r="H251" s="9">
        <v>550</v>
      </c>
      <c r="I251" s="12" t="s">
        <v>347</v>
      </c>
      <c r="J251" s="12"/>
      <c r="K251" s="12"/>
      <c r="O251" s="26"/>
    </row>
    <row r="252" spans="1:15" ht="11.1" customHeight="1" x14ac:dyDescent="0.2">
      <c r="A252" s="47" t="s">
        <v>240</v>
      </c>
      <c r="B252" s="47"/>
      <c r="C252" s="8" t="s">
        <v>482</v>
      </c>
      <c r="D252" s="9">
        <v>150</v>
      </c>
      <c r="E252" s="9"/>
      <c r="F252" s="9">
        <f t="shared" si="25"/>
        <v>150</v>
      </c>
      <c r="G252" s="9">
        <v>103</v>
      </c>
      <c r="H252" s="9">
        <v>150</v>
      </c>
      <c r="I252" s="12" t="s">
        <v>347</v>
      </c>
      <c r="J252" s="12"/>
      <c r="K252" s="12"/>
      <c r="O252" s="26"/>
    </row>
    <row r="253" spans="1:15" ht="11.1" customHeight="1" x14ac:dyDescent="0.2">
      <c r="A253" s="47" t="s">
        <v>240</v>
      </c>
      <c r="B253" s="47"/>
      <c r="C253" s="8" t="s">
        <v>479</v>
      </c>
      <c r="D253" s="9">
        <v>90</v>
      </c>
      <c r="E253" s="9"/>
      <c r="F253" s="9">
        <f t="shared" si="25"/>
        <v>90</v>
      </c>
      <c r="G253" s="9">
        <v>98</v>
      </c>
      <c r="H253" s="9">
        <v>100</v>
      </c>
      <c r="I253" s="12" t="s">
        <v>347</v>
      </c>
      <c r="J253" s="12"/>
      <c r="K253" s="12"/>
      <c r="O253" s="26"/>
    </row>
    <row r="254" spans="1:15" ht="11.1" customHeight="1" x14ac:dyDescent="0.2">
      <c r="A254" s="47" t="s">
        <v>240</v>
      </c>
      <c r="B254" s="47" t="s">
        <v>240</v>
      </c>
      <c r="C254" s="8" t="s">
        <v>463</v>
      </c>
      <c r="D254" s="9">
        <v>10</v>
      </c>
      <c r="E254" s="9"/>
      <c r="F254" s="9">
        <f t="shared" si="25"/>
        <v>10</v>
      </c>
      <c r="G254" s="9">
        <v>8</v>
      </c>
      <c r="H254" s="9">
        <v>10</v>
      </c>
      <c r="I254" s="12" t="s">
        <v>347</v>
      </c>
      <c r="J254" s="12"/>
      <c r="K254" s="12"/>
      <c r="O254" s="26"/>
    </row>
    <row r="255" spans="1:15" ht="11.1" customHeight="1" x14ac:dyDescent="0.2">
      <c r="A255" s="47" t="s">
        <v>240</v>
      </c>
      <c r="B255" s="47"/>
      <c r="C255" s="8" t="s">
        <v>464</v>
      </c>
      <c r="D255" s="9">
        <v>45</v>
      </c>
      <c r="E255" s="9"/>
      <c r="F255" s="9">
        <f t="shared" si="25"/>
        <v>45</v>
      </c>
      <c r="G255" s="9">
        <v>43</v>
      </c>
      <c r="H255" s="9">
        <v>45</v>
      </c>
      <c r="I255" s="12" t="s">
        <v>347</v>
      </c>
      <c r="J255" s="12"/>
      <c r="K255" s="12"/>
      <c r="O255" s="26"/>
    </row>
    <row r="256" spans="1:15" ht="11.1" customHeight="1" x14ac:dyDescent="0.2">
      <c r="A256" s="47" t="s">
        <v>663</v>
      </c>
      <c r="B256" s="47"/>
      <c r="C256" s="8" t="s">
        <v>473</v>
      </c>
      <c r="D256" s="9">
        <v>180</v>
      </c>
      <c r="E256" s="9"/>
      <c r="F256" s="9">
        <f t="shared" si="25"/>
        <v>180</v>
      </c>
      <c r="G256" s="9">
        <v>180</v>
      </c>
      <c r="H256" s="9">
        <v>180</v>
      </c>
      <c r="I256" s="12" t="s">
        <v>347</v>
      </c>
      <c r="J256" s="12" t="s">
        <v>564</v>
      </c>
      <c r="K256" s="12"/>
      <c r="O256" s="26"/>
    </row>
    <row r="257" spans="1:15" ht="11.1" customHeight="1" x14ac:dyDescent="0.2">
      <c r="A257" s="47" t="s">
        <v>240</v>
      </c>
      <c r="B257" s="47"/>
      <c r="C257" s="8" t="s">
        <v>189</v>
      </c>
      <c r="D257" s="9">
        <v>2100</v>
      </c>
      <c r="E257" s="9"/>
      <c r="F257" s="9">
        <f t="shared" si="25"/>
        <v>2100</v>
      </c>
      <c r="G257" s="9">
        <v>1693</v>
      </c>
      <c r="H257" s="9">
        <v>2000</v>
      </c>
      <c r="I257" s="12" t="s">
        <v>347</v>
      </c>
      <c r="J257" s="10" t="s">
        <v>277</v>
      </c>
      <c r="O257" s="26"/>
    </row>
    <row r="258" spans="1:15" ht="11.1" customHeight="1" x14ac:dyDescent="0.2">
      <c r="A258" s="47" t="s">
        <v>240</v>
      </c>
      <c r="B258" s="47"/>
      <c r="C258" s="8" t="s">
        <v>271</v>
      </c>
      <c r="D258" s="9">
        <v>150</v>
      </c>
      <c r="E258" s="9"/>
      <c r="F258" s="9">
        <f t="shared" si="25"/>
        <v>150</v>
      </c>
      <c r="G258" s="9">
        <v>7</v>
      </c>
      <c r="H258" s="9">
        <v>525</v>
      </c>
      <c r="I258" s="12" t="s">
        <v>347</v>
      </c>
      <c r="J258" s="10" t="s">
        <v>717</v>
      </c>
      <c r="O258" s="26"/>
    </row>
    <row r="259" spans="1:15" ht="11.1" customHeight="1" x14ac:dyDescent="0.2">
      <c r="A259" s="47" t="s">
        <v>240</v>
      </c>
      <c r="B259" s="47"/>
      <c r="C259" s="8" t="s">
        <v>226</v>
      </c>
      <c r="D259" s="9">
        <v>4000</v>
      </c>
      <c r="E259" s="9"/>
      <c r="F259" s="9">
        <f t="shared" si="25"/>
        <v>4000</v>
      </c>
      <c r="G259" s="9">
        <v>2701</v>
      </c>
      <c r="H259" s="9">
        <v>3500</v>
      </c>
      <c r="I259" s="12" t="s">
        <v>347</v>
      </c>
      <c r="J259" s="12"/>
      <c r="O259" s="26"/>
    </row>
    <row r="260" spans="1:15" ht="11.1" customHeight="1" x14ac:dyDescent="0.2">
      <c r="A260" s="47" t="s">
        <v>240</v>
      </c>
      <c r="B260" s="47"/>
      <c r="C260" s="8" t="s">
        <v>401</v>
      </c>
      <c r="D260" s="9">
        <v>600</v>
      </c>
      <c r="E260" s="9"/>
      <c r="F260" s="9">
        <f t="shared" si="25"/>
        <v>600</v>
      </c>
      <c r="G260" s="9">
        <v>600</v>
      </c>
      <c r="H260" s="9">
        <v>600</v>
      </c>
      <c r="I260" s="12" t="s">
        <v>347</v>
      </c>
      <c r="O260" s="26"/>
    </row>
    <row r="261" spans="1:15" ht="11.1" customHeight="1" x14ac:dyDescent="0.2">
      <c r="A261" s="47" t="s">
        <v>240</v>
      </c>
      <c r="B261" s="47"/>
      <c r="C261" s="8" t="s">
        <v>398</v>
      </c>
      <c r="D261" s="9">
        <v>700</v>
      </c>
      <c r="E261" s="9"/>
      <c r="F261" s="9">
        <f t="shared" si="25"/>
        <v>700</v>
      </c>
      <c r="G261" s="9">
        <v>1617</v>
      </c>
      <c r="H261" s="9">
        <v>600</v>
      </c>
      <c r="I261" s="12" t="s">
        <v>347</v>
      </c>
      <c r="J261" s="10" t="s">
        <v>399</v>
      </c>
      <c r="O261" s="26"/>
    </row>
    <row r="262" spans="1:15" ht="11.1" customHeight="1" x14ac:dyDescent="0.2">
      <c r="A262" s="47" t="s">
        <v>240</v>
      </c>
      <c r="B262" s="47"/>
      <c r="C262" s="8" t="s">
        <v>116</v>
      </c>
      <c r="D262" s="9">
        <v>1000</v>
      </c>
      <c r="E262" s="9"/>
      <c r="F262" s="9">
        <f t="shared" si="25"/>
        <v>1000</v>
      </c>
      <c r="G262" s="9"/>
      <c r="H262" s="9">
        <v>500</v>
      </c>
      <c r="I262" s="12" t="s">
        <v>347</v>
      </c>
      <c r="J262" s="10" t="s">
        <v>149</v>
      </c>
      <c r="O262" s="26"/>
    </row>
    <row r="263" spans="1:15" ht="11.1" customHeight="1" x14ac:dyDescent="0.2">
      <c r="A263" s="47" t="s">
        <v>240</v>
      </c>
      <c r="B263" s="47"/>
      <c r="C263" s="8" t="s">
        <v>382</v>
      </c>
      <c r="D263" s="9">
        <v>400</v>
      </c>
      <c r="E263" s="9"/>
      <c r="F263" s="9">
        <f t="shared" si="25"/>
        <v>400</v>
      </c>
      <c r="G263" s="9"/>
      <c r="H263" s="9">
        <v>400</v>
      </c>
      <c r="I263" s="12" t="s">
        <v>347</v>
      </c>
      <c r="O263" s="26"/>
    </row>
    <row r="264" spans="1:15" ht="11.1" customHeight="1" x14ac:dyDescent="0.2">
      <c r="A264" s="47" t="s">
        <v>240</v>
      </c>
      <c r="B264" s="47"/>
      <c r="C264" s="8" t="s">
        <v>299</v>
      </c>
      <c r="D264" s="9">
        <v>150</v>
      </c>
      <c r="E264" s="9"/>
      <c r="F264" s="9">
        <f t="shared" si="25"/>
        <v>150</v>
      </c>
      <c r="G264" s="9">
        <v>120</v>
      </c>
      <c r="H264" s="9">
        <v>150</v>
      </c>
      <c r="I264" s="12" t="s">
        <v>347</v>
      </c>
      <c r="O264" s="26"/>
    </row>
    <row r="265" spans="1:15" ht="11.1" customHeight="1" x14ac:dyDescent="0.2">
      <c r="A265" s="47" t="s">
        <v>240</v>
      </c>
      <c r="B265" s="47"/>
      <c r="C265" s="8" t="s">
        <v>69</v>
      </c>
      <c r="D265" s="9">
        <v>1200</v>
      </c>
      <c r="E265" s="9"/>
      <c r="F265" s="9">
        <f t="shared" si="25"/>
        <v>1200</v>
      </c>
      <c r="G265" s="9">
        <v>752</v>
      </c>
      <c r="H265" s="9">
        <v>1200</v>
      </c>
      <c r="I265" s="12" t="s">
        <v>347</v>
      </c>
      <c r="O265" s="26"/>
    </row>
    <row r="266" spans="1:15" ht="11.1" customHeight="1" x14ac:dyDescent="0.2">
      <c r="A266" s="47" t="s">
        <v>240</v>
      </c>
      <c r="B266" s="47"/>
      <c r="C266" s="8" t="s">
        <v>324</v>
      </c>
      <c r="D266" s="9">
        <v>500</v>
      </c>
      <c r="E266" s="9"/>
      <c r="F266" s="9">
        <f t="shared" si="25"/>
        <v>500</v>
      </c>
      <c r="G266" s="9">
        <v>279</v>
      </c>
      <c r="H266" s="9">
        <v>500</v>
      </c>
      <c r="I266" s="12" t="s">
        <v>347</v>
      </c>
      <c r="O266" s="26"/>
    </row>
    <row r="267" spans="1:15" ht="11.1" customHeight="1" x14ac:dyDescent="0.2">
      <c r="A267" s="47" t="s">
        <v>240</v>
      </c>
      <c r="B267" s="47"/>
      <c r="C267" s="8" t="s">
        <v>177</v>
      </c>
      <c r="D267" s="9">
        <v>2000</v>
      </c>
      <c r="E267" s="9"/>
      <c r="F267" s="9">
        <f t="shared" si="25"/>
        <v>2000</v>
      </c>
      <c r="G267" s="9">
        <v>2183</v>
      </c>
      <c r="H267" s="9">
        <v>2200</v>
      </c>
      <c r="I267" s="12" t="s">
        <v>347</v>
      </c>
      <c r="O267" s="26"/>
    </row>
    <row r="268" spans="1:15" s="12" customFormat="1" ht="11.1" customHeight="1" x14ac:dyDescent="0.2">
      <c r="A268" s="47" t="s">
        <v>664</v>
      </c>
      <c r="B268" s="47"/>
      <c r="C268" s="33" t="s">
        <v>202</v>
      </c>
      <c r="D268" s="9">
        <v>600</v>
      </c>
      <c r="E268" s="9"/>
      <c r="F268" s="9">
        <f t="shared" si="25"/>
        <v>600</v>
      </c>
      <c r="G268" s="9">
        <v>562</v>
      </c>
      <c r="H268" s="9">
        <v>600</v>
      </c>
      <c r="I268" s="12" t="s">
        <v>347</v>
      </c>
      <c r="M268" s="32"/>
    </row>
    <row r="269" spans="1:15" s="12" customFormat="1" ht="11.1" customHeight="1" x14ac:dyDescent="0.2">
      <c r="A269" s="47" t="s">
        <v>665</v>
      </c>
      <c r="B269" s="47"/>
      <c r="C269" s="33" t="s">
        <v>512</v>
      </c>
      <c r="D269" s="9">
        <v>250</v>
      </c>
      <c r="E269" s="9"/>
      <c r="F269" s="9">
        <f t="shared" si="25"/>
        <v>250</v>
      </c>
      <c r="G269" s="9">
        <v>250</v>
      </c>
      <c r="H269" s="9">
        <v>250</v>
      </c>
      <c r="I269" s="12" t="s">
        <v>347</v>
      </c>
      <c r="M269" s="32"/>
    </row>
    <row r="270" spans="1:15" ht="11.1" customHeight="1" x14ac:dyDescent="0.2">
      <c r="A270" s="47" t="s">
        <v>666</v>
      </c>
      <c r="B270" s="47"/>
      <c r="C270" s="8" t="s">
        <v>118</v>
      </c>
      <c r="D270" s="9">
        <v>2000</v>
      </c>
      <c r="E270" s="9"/>
      <c r="F270" s="9">
        <f t="shared" si="25"/>
        <v>2000</v>
      </c>
      <c r="G270" s="9">
        <v>1082</v>
      </c>
      <c r="H270" s="9">
        <v>2800</v>
      </c>
      <c r="I270" s="12" t="s">
        <v>347</v>
      </c>
      <c r="J270" s="10" t="s">
        <v>716</v>
      </c>
      <c r="O270" s="26"/>
    </row>
    <row r="271" spans="1:15" ht="11.1" customHeight="1" x14ac:dyDescent="0.2">
      <c r="A271" s="47" t="s">
        <v>714</v>
      </c>
      <c r="B271" s="47"/>
      <c r="C271" s="8" t="s">
        <v>715</v>
      </c>
      <c r="D271" s="9"/>
      <c r="E271" s="9"/>
      <c r="F271" s="9">
        <f t="shared" si="25"/>
        <v>0</v>
      </c>
      <c r="G271" s="9"/>
      <c r="H271" s="9">
        <v>500</v>
      </c>
      <c r="I271" s="12" t="s">
        <v>347</v>
      </c>
      <c r="O271" s="26"/>
    </row>
    <row r="272" spans="1:15" ht="11.1" customHeight="1" x14ac:dyDescent="0.2">
      <c r="A272" s="47" t="s">
        <v>240</v>
      </c>
      <c r="B272" s="47"/>
      <c r="C272" s="8" t="s">
        <v>300</v>
      </c>
      <c r="D272" s="9">
        <v>300</v>
      </c>
      <c r="E272" s="9"/>
      <c r="F272" s="9">
        <f t="shared" si="25"/>
        <v>300</v>
      </c>
      <c r="G272" s="9">
        <v>305</v>
      </c>
      <c r="H272" s="9">
        <v>300</v>
      </c>
      <c r="I272" s="12" t="s">
        <v>347</v>
      </c>
      <c r="J272" s="10" t="s">
        <v>573</v>
      </c>
      <c r="O272" s="26"/>
    </row>
    <row r="273" spans="1:257" ht="11.1" customHeight="1" x14ac:dyDescent="0.2">
      <c r="A273" s="47" t="s">
        <v>240</v>
      </c>
      <c r="B273" s="47"/>
      <c r="C273" s="8" t="s">
        <v>655</v>
      </c>
      <c r="D273" s="9">
        <v>600</v>
      </c>
      <c r="E273" s="9"/>
      <c r="F273" s="9">
        <f t="shared" ref="F273:F299" si="26">SUM(D273:E273)</f>
        <v>600</v>
      </c>
      <c r="G273" s="9">
        <v>119</v>
      </c>
      <c r="H273" s="9">
        <v>1170</v>
      </c>
      <c r="I273" s="12" t="s">
        <v>347</v>
      </c>
      <c r="O273" s="26"/>
    </row>
    <row r="274" spans="1:257" ht="11.1" customHeight="1" x14ac:dyDescent="0.2">
      <c r="A274" s="47" t="s">
        <v>240</v>
      </c>
      <c r="B274" s="47"/>
      <c r="C274" s="8" t="s">
        <v>328</v>
      </c>
      <c r="D274" s="9">
        <v>400</v>
      </c>
      <c r="E274" s="9"/>
      <c r="F274" s="9">
        <f t="shared" si="26"/>
        <v>400</v>
      </c>
      <c r="G274" s="9">
        <v>372</v>
      </c>
      <c r="H274" s="9">
        <v>400</v>
      </c>
      <c r="I274" s="12" t="s">
        <v>347</v>
      </c>
      <c r="J274" s="10" t="s">
        <v>544</v>
      </c>
      <c r="O274" s="26"/>
    </row>
    <row r="275" spans="1:257" ht="11.1" customHeight="1" x14ac:dyDescent="0.2">
      <c r="A275" s="47" t="s">
        <v>240</v>
      </c>
      <c r="B275" s="47"/>
      <c r="C275" s="8" t="s">
        <v>438</v>
      </c>
      <c r="D275" s="9">
        <v>240</v>
      </c>
      <c r="E275" s="9"/>
      <c r="F275" s="9">
        <f t="shared" si="26"/>
        <v>240</v>
      </c>
      <c r="G275" s="9">
        <v>240</v>
      </c>
      <c r="H275" s="9">
        <v>240</v>
      </c>
      <c r="I275" s="12" t="s">
        <v>347</v>
      </c>
      <c r="J275" s="10" t="s">
        <v>448</v>
      </c>
      <c r="O275" s="26"/>
    </row>
    <row r="276" spans="1:257" ht="11.1" customHeight="1" x14ac:dyDescent="0.2">
      <c r="O276" s="26"/>
    </row>
    <row r="277" spans="1:257" ht="11.1" customHeight="1" x14ac:dyDescent="0.2">
      <c r="O277" s="26"/>
    </row>
    <row r="278" spans="1:257" ht="11.1" customHeight="1" x14ac:dyDescent="0.2">
      <c r="O278" s="26"/>
    </row>
    <row r="279" spans="1:257" ht="11.1" customHeight="1" x14ac:dyDescent="0.2">
      <c r="O279" s="26"/>
    </row>
    <row r="280" spans="1:257" ht="11.1" customHeight="1" x14ac:dyDescent="0.2">
      <c r="O280" s="26"/>
    </row>
    <row r="281" spans="1:257" ht="11.1" customHeight="1" x14ac:dyDescent="0.2">
      <c r="O281" s="26"/>
    </row>
    <row r="282" spans="1:257" ht="11.1" customHeight="1" x14ac:dyDescent="0.2">
      <c r="O282" s="26"/>
    </row>
    <row r="283" spans="1:257" s="1" customFormat="1" ht="30.75" customHeight="1" x14ac:dyDescent="0.2">
      <c r="A283" s="44"/>
      <c r="B283" s="44"/>
      <c r="D283" s="31" t="s">
        <v>576</v>
      </c>
      <c r="E283" s="31" t="s">
        <v>577</v>
      </c>
      <c r="F283" s="31" t="s">
        <v>578</v>
      </c>
      <c r="G283" s="31" t="s">
        <v>579</v>
      </c>
      <c r="H283" s="31" t="s">
        <v>698</v>
      </c>
      <c r="I283" s="90"/>
      <c r="K283" s="3"/>
      <c r="L283" s="3"/>
      <c r="M283" s="3"/>
      <c r="N283" s="2"/>
    </row>
    <row r="284" spans="1:257" ht="11.1" customHeight="1" x14ac:dyDescent="0.2">
      <c r="O284" s="26"/>
    </row>
    <row r="285" spans="1:257" s="3" customFormat="1" ht="11.25" customHeight="1" x14ac:dyDescent="0.2">
      <c r="A285" s="44" t="s">
        <v>252</v>
      </c>
      <c r="B285" s="44"/>
      <c r="C285" s="44"/>
      <c r="D285" s="44"/>
      <c r="E285" s="44"/>
      <c r="F285" s="44"/>
      <c r="G285" s="44"/>
      <c r="H285" s="44"/>
      <c r="I285" s="44"/>
      <c r="J285" s="44"/>
      <c r="K285" s="44"/>
      <c r="L285" s="44"/>
      <c r="M285" s="112"/>
      <c r="N285" s="44"/>
      <c r="O285" s="44"/>
      <c r="P285" s="44"/>
      <c r="Q285" s="44"/>
      <c r="R285" s="44"/>
      <c r="S285" s="44"/>
      <c r="T285" s="44"/>
      <c r="U285" s="44"/>
      <c r="V285" s="44"/>
      <c r="W285" s="44"/>
      <c r="X285" s="44"/>
      <c r="Y285" s="44"/>
      <c r="Z285" s="44"/>
      <c r="AA285" s="44"/>
      <c r="AB285" s="44"/>
      <c r="AC285" s="44"/>
      <c r="AD285" s="44"/>
      <c r="AE285" s="44"/>
      <c r="AF285" s="44"/>
      <c r="AG285" s="44"/>
      <c r="AH285" s="44"/>
      <c r="AI285" s="44"/>
      <c r="AJ285" s="44"/>
      <c r="AK285" s="44"/>
      <c r="AL285" s="44"/>
      <c r="AM285" s="44"/>
      <c r="AN285" s="44"/>
      <c r="AO285" s="44"/>
      <c r="AP285" s="44"/>
      <c r="AQ285" s="44"/>
      <c r="AR285" s="44"/>
      <c r="AS285" s="44"/>
      <c r="AT285" s="44"/>
      <c r="AU285" s="44"/>
      <c r="AV285" s="44"/>
      <c r="AW285" s="44"/>
      <c r="AX285" s="44"/>
      <c r="AY285" s="44"/>
      <c r="AZ285" s="44"/>
      <c r="BA285" s="44"/>
      <c r="BB285" s="44"/>
      <c r="BC285" s="44"/>
      <c r="BD285" s="44"/>
      <c r="BE285" s="44"/>
      <c r="BF285" s="44"/>
      <c r="BG285" s="44"/>
      <c r="BH285" s="44"/>
      <c r="BI285" s="44"/>
      <c r="BJ285" s="44"/>
      <c r="BK285" s="44"/>
      <c r="BL285" s="44"/>
      <c r="BM285" s="44"/>
      <c r="BN285" s="44"/>
      <c r="BO285" s="44"/>
      <c r="BP285" s="44"/>
      <c r="BQ285" s="44"/>
      <c r="BR285" s="44"/>
      <c r="BS285" s="44"/>
      <c r="BT285" s="44"/>
      <c r="BU285" s="44"/>
      <c r="BV285" s="44"/>
      <c r="BW285" s="44"/>
      <c r="BX285" s="44"/>
      <c r="BY285" s="44"/>
      <c r="BZ285" s="44"/>
      <c r="CA285" s="44"/>
      <c r="CB285" s="44"/>
      <c r="CC285" s="44"/>
      <c r="CD285" s="44"/>
      <c r="CE285" s="44"/>
      <c r="CF285" s="44"/>
      <c r="CG285" s="44"/>
      <c r="CH285" s="44"/>
      <c r="CI285" s="44"/>
      <c r="CJ285" s="44"/>
      <c r="CK285" s="44"/>
      <c r="CL285" s="44"/>
      <c r="CM285" s="44"/>
      <c r="CN285" s="44"/>
      <c r="CO285" s="44"/>
      <c r="CP285" s="44"/>
      <c r="CQ285" s="44"/>
      <c r="CR285" s="44"/>
      <c r="CS285" s="44"/>
      <c r="CT285" s="44"/>
      <c r="CU285" s="44"/>
      <c r="CV285" s="44"/>
      <c r="CW285" s="44"/>
      <c r="CX285" s="44"/>
      <c r="CY285" s="44"/>
      <c r="CZ285" s="44"/>
      <c r="DA285" s="44"/>
      <c r="DB285" s="44"/>
      <c r="DC285" s="44"/>
      <c r="DD285" s="44"/>
      <c r="DE285" s="44"/>
      <c r="DF285" s="44"/>
      <c r="DG285" s="44"/>
      <c r="DH285" s="44"/>
      <c r="DI285" s="44"/>
      <c r="DJ285" s="44"/>
      <c r="DK285" s="44"/>
      <c r="DL285" s="44"/>
      <c r="DM285" s="44"/>
      <c r="DN285" s="44"/>
      <c r="DO285" s="44"/>
      <c r="DP285" s="44"/>
      <c r="DQ285" s="44"/>
      <c r="DR285" s="44"/>
      <c r="DS285" s="44"/>
      <c r="DT285" s="44"/>
      <c r="DU285" s="44"/>
      <c r="DV285" s="44"/>
      <c r="DW285" s="44"/>
      <c r="DX285" s="44"/>
      <c r="DY285" s="44"/>
      <c r="DZ285" s="44"/>
      <c r="EA285" s="44"/>
      <c r="EB285" s="44"/>
      <c r="EC285" s="44"/>
      <c r="ED285" s="44"/>
      <c r="EE285" s="44"/>
      <c r="EF285" s="44"/>
      <c r="EG285" s="44"/>
      <c r="EH285" s="44"/>
      <c r="EI285" s="44"/>
      <c r="EJ285" s="44"/>
      <c r="EK285" s="44"/>
      <c r="EL285" s="44"/>
      <c r="EM285" s="44"/>
      <c r="EN285" s="44"/>
      <c r="EO285" s="44"/>
      <c r="EP285" s="44"/>
      <c r="EQ285" s="44"/>
      <c r="ER285" s="44"/>
      <c r="ES285" s="44"/>
      <c r="ET285" s="44"/>
      <c r="EU285" s="44"/>
      <c r="EV285" s="44"/>
      <c r="EW285" s="44"/>
      <c r="EX285" s="44"/>
      <c r="EY285" s="44"/>
      <c r="EZ285" s="44"/>
      <c r="FA285" s="44"/>
      <c r="FB285" s="44"/>
      <c r="FC285" s="44"/>
      <c r="FD285" s="44"/>
      <c r="FE285" s="44"/>
      <c r="FF285" s="44"/>
      <c r="FG285" s="44"/>
      <c r="FH285" s="44"/>
      <c r="FI285" s="44"/>
      <c r="FJ285" s="44"/>
      <c r="FK285" s="44"/>
      <c r="FL285" s="44"/>
      <c r="FM285" s="44"/>
      <c r="FN285" s="44"/>
      <c r="FO285" s="44"/>
      <c r="FP285" s="44"/>
      <c r="FQ285" s="44"/>
      <c r="FR285" s="44"/>
      <c r="FS285" s="44"/>
      <c r="FT285" s="44"/>
      <c r="FU285" s="44"/>
      <c r="FV285" s="44"/>
      <c r="FW285" s="44"/>
      <c r="FX285" s="44"/>
      <c r="FY285" s="44"/>
      <c r="FZ285" s="44"/>
      <c r="GA285" s="44"/>
      <c r="GB285" s="44"/>
      <c r="GC285" s="44"/>
      <c r="GD285" s="44"/>
      <c r="GE285" s="44"/>
      <c r="GF285" s="44"/>
      <c r="GG285" s="44"/>
      <c r="GH285" s="44"/>
      <c r="GI285" s="44"/>
      <c r="GJ285" s="44"/>
      <c r="GK285" s="44"/>
      <c r="GL285" s="44"/>
      <c r="GM285" s="44"/>
      <c r="GN285" s="44"/>
      <c r="GO285" s="44"/>
      <c r="GP285" s="44"/>
      <c r="GQ285" s="44"/>
      <c r="GR285" s="44"/>
      <c r="GS285" s="44"/>
      <c r="GT285" s="44"/>
      <c r="GU285" s="44"/>
      <c r="GV285" s="44"/>
      <c r="GW285" s="44"/>
      <c r="GX285" s="44"/>
      <c r="GY285" s="44"/>
      <c r="GZ285" s="44"/>
      <c r="HA285" s="44"/>
      <c r="HB285" s="44"/>
      <c r="HC285" s="44"/>
      <c r="HD285" s="44"/>
      <c r="HE285" s="44"/>
      <c r="HF285" s="44"/>
      <c r="HG285" s="44"/>
      <c r="HH285" s="44"/>
      <c r="HI285" s="44"/>
      <c r="HJ285" s="44"/>
      <c r="HK285" s="44"/>
      <c r="HL285" s="44"/>
      <c r="HM285" s="44"/>
      <c r="HN285" s="44"/>
      <c r="HO285" s="44"/>
      <c r="HP285" s="44"/>
      <c r="HQ285" s="44"/>
      <c r="HR285" s="44"/>
      <c r="HS285" s="44"/>
      <c r="HT285" s="44"/>
      <c r="HU285" s="44"/>
      <c r="HV285" s="44"/>
      <c r="HW285" s="44"/>
      <c r="HX285" s="44"/>
      <c r="HY285" s="44"/>
      <c r="HZ285" s="44"/>
      <c r="IA285" s="44"/>
      <c r="IB285" s="44"/>
      <c r="IC285" s="44"/>
      <c r="ID285" s="44"/>
      <c r="IE285" s="44"/>
      <c r="IF285" s="44"/>
      <c r="IG285" s="44"/>
      <c r="IH285" s="44"/>
      <c r="II285" s="44"/>
      <c r="IJ285" s="44"/>
      <c r="IK285" s="44"/>
      <c r="IL285" s="44"/>
      <c r="IM285" s="44"/>
      <c r="IN285" s="44"/>
      <c r="IO285" s="44"/>
      <c r="IP285" s="44"/>
      <c r="IQ285" s="44"/>
      <c r="IR285" s="44"/>
      <c r="IS285" s="44"/>
      <c r="IT285" s="44"/>
      <c r="IU285" s="44"/>
      <c r="IV285" s="44"/>
      <c r="IW285" s="44"/>
    </row>
    <row r="286" spans="1:257" ht="12.45" customHeight="1" x14ac:dyDescent="0.2">
      <c r="A286" s="44" t="s">
        <v>248</v>
      </c>
      <c r="B286" s="44"/>
      <c r="C286" s="44"/>
      <c r="D286" s="44"/>
      <c r="E286" s="44"/>
      <c r="F286" s="44"/>
      <c r="G286" s="44"/>
      <c r="H286" s="44"/>
      <c r="I286" s="44"/>
      <c r="J286" s="44"/>
      <c r="K286" s="44"/>
      <c r="L286" s="44"/>
      <c r="M286" s="44"/>
      <c r="N286" s="44"/>
      <c r="O286" s="44"/>
      <c r="P286" s="44"/>
      <c r="Q286" s="44"/>
      <c r="R286" s="44"/>
      <c r="S286" s="44"/>
      <c r="T286" s="44"/>
      <c r="U286" s="44"/>
      <c r="V286" s="44"/>
      <c r="W286" s="44"/>
      <c r="X286" s="44"/>
      <c r="Y286" s="44"/>
      <c r="Z286" s="44"/>
      <c r="AA286" s="44"/>
      <c r="AB286" s="44"/>
      <c r="AC286" s="44"/>
      <c r="AD286" s="44"/>
      <c r="AE286" s="44"/>
      <c r="AF286" s="44"/>
      <c r="AG286" s="44"/>
      <c r="AH286" s="44"/>
      <c r="AI286" s="44"/>
      <c r="AJ286" s="44"/>
      <c r="AK286" s="44"/>
      <c r="AL286" s="44"/>
      <c r="AM286" s="44"/>
      <c r="AN286" s="44"/>
      <c r="AO286" s="44"/>
      <c r="AP286" s="44"/>
      <c r="AQ286" s="44"/>
      <c r="AR286" s="44"/>
      <c r="AS286" s="44"/>
      <c r="AT286" s="44"/>
      <c r="AU286" s="44"/>
      <c r="AV286" s="44"/>
      <c r="AW286" s="44"/>
      <c r="AX286" s="44"/>
      <c r="AY286" s="44"/>
      <c r="AZ286" s="44"/>
      <c r="BA286" s="44"/>
      <c r="BB286" s="44"/>
      <c r="BC286" s="44"/>
      <c r="BD286" s="44"/>
      <c r="BE286" s="44"/>
      <c r="BF286" s="44"/>
      <c r="BG286" s="44"/>
      <c r="BH286" s="44"/>
      <c r="BI286" s="44"/>
      <c r="BJ286" s="44"/>
      <c r="BK286" s="44"/>
      <c r="BL286" s="44"/>
      <c r="BM286" s="44"/>
      <c r="BN286" s="44"/>
      <c r="BO286" s="44"/>
      <c r="BP286" s="44"/>
      <c r="BQ286" s="44"/>
      <c r="BR286" s="44"/>
      <c r="BS286" s="44"/>
      <c r="BT286" s="44"/>
      <c r="BU286" s="44"/>
      <c r="BV286" s="44"/>
      <c r="BW286" s="44"/>
      <c r="BX286" s="44"/>
      <c r="BY286" s="44"/>
      <c r="BZ286" s="44"/>
      <c r="CA286" s="44"/>
      <c r="CB286" s="44"/>
      <c r="CC286" s="44"/>
      <c r="CD286" s="44"/>
      <c r="CE286" s="44"/>
      <c r="CF286" s="44"/>
      <c r="CG286" s="44"/>
      <c r="CH286" s="44"/>
      <c r="CI286" s="44"/>
      <c r="CJ286" s="44"/>
      <c r="CK286" s="44"/>
      <c r="CL286" s="44"/>
      <c r="CM286" s="44"/>
      <c r="CN286" s="44"/>
      <c r="CO286" s="44"/>
      <c r="CP286" s="44"/>
      <c r="CQ286" s="44"/>
      <c r="CR286" s="44"/>
      <c r="CS286" s="44"/>
      <c r="CT286" s="44"/>
      <c r="CU286" s="44"/>
      <c r="CV286" s="44"/>
      <c r="CW286" s="44"/>
      <c r="CX286" s="44"/>
      <c r="CY286" s="44"/>
      <c r="CZ286" s="44"/>
      <c r="DA286" s="44"/>
      <c r="DB286" s="44"/>
      <c r="DC286" s="44"/>
      <c r="DD286" s="44"/>
      <c r="DE286" s="44"/>
      <c r="DF286" s="44"/>
      <c r="DG286" s="44"/>
      <c r="DH286" s="44"/>
      <c r="DI286" s="44"/>
      <c r="DJ286" s="44"/>
      <c r="DK286" s="44"/>
      <c r="DL286" s="44"/>
      <c r="DM286" s="44"/>
      <c r="DN286" s="44"/>
      <c r="DO286" s="44"/>
      <c r="DP286" s="44"/>
      <c r="DQ286" s="44"/>
      <c r="DR286" s="44"/>
      <c r="DS286" s="44"/>
      <c r="DT286" s="44"/>
      <c r="DU286" s="44"/>
      <c r="DV286" s="44"/>
      <c r="DW286" s="44"/>
      <c r="DX286" s="44"/>
      <c r="DY286" s="44"/>
      <c r="DZ286" s="44"/>
      <c r="EA286" s="44"/>
      <c r="EB286" s="44"/>
      <c r="EC286" s="44"/>
      <c r="ED286" s="44"/>
      <c r="EE286" s="44"/>
      <c r="EF286" s="44"/>
      <c r="EG286" s="44"/>
      <c r="EH286" s="44"/>
      <c r="EI286" s="44"/>
      <c r="EJ286" s="44"/>
      <c r="EK286" s="44"/>
      <c r="EL286" s="44"/>
      <c r="EM286" s="44"/>
      <c r="EN286" s="44"/>
      <c r="EO286" s="44"/>
      <c r="EP286" s="44"/>
      <c r="EQ286" s="44"/>
      <c r="ER286" s="44"/>
      <c r="ES286" s="44"/>
      <c r="ET286" s="44"/>
      <c r="EU286" s="44"/>
      <c r="EV286" s="44"/>
      <c r="EW286" s="44"/>
      <c r="EX286" s="44"/>
      <c r="EY286" s="44"/>
      <c r="EZ286" s="44"/>
      <c r="FA286" s="44"/>
      <c r="FB286" s="44"/>
      <c r="FC286" s="44"/>
      <c r="FD286" s="44"/>
      <c r="FE286" s="44"/>
      <c r="FF286" s="44"/>
      <c r="FG286" s="44"/>
      <c r="FH286" s="44"/>
      <c r="FI286" s="44"/>
      <c r="FJ286" s="44"/>
      <c r="FK286" s="44"/>
      <c r="FL286" s="44"/>
      <c r="FM286" s="44"/>
      <c r="FN286" s="44"/>
      <c r="FO286" s="44"/>
      <c r="FP286" s="44"/>
      <c r="FQ286" s="44"/>
      <c r="FR286" s="44"/>
      <c r="FS286" s="44"/>
      <c r="FT286" s="44"/>
      <c r="FU286" s="44"/>
      <c r="FV286" s="44"/>
      <c r="FW286" s="44"/>
      <c r="FX286" s="44"/>
      <c r="FY286" s="44"/>
      <c r="FZ286" s="44"/>
      <c r="GA286" s="44"/>
      <c r="GB286" s="44"/>
      <c r="GC286" s="44"/>
      <c r="GD286" s="44"/>
      <c r="GE286" s="44"/>
      <c r="GF286" s="44"/>
      <c r="GG286" s="44"/>
      <c r="GH286" s="44"/>
      <c r="GI286" s="44"/>
      <c r="GJ286" s="44"/>
      <c r="GK286" s="44"/>
      <c r="GL286" s="44"/>
      <c r="GM286" s="44"/>
      <c r="GN286" s="44"/>
      <c r="GO286" s="44"/>
      <c r="GP286" s="44"/>
      <c r="GQ286" s="44"/>
      <c r="GR286" s="44"/>
      <c r="GS286" s="44"/>
      <c r="GT286" s="44"/>
      <c r="GU286" s="44"/>
      <c r="GV286" s="44"/>
      <c r="GW286" s="44"/>
      <c r="GX286" s="44"/>
      <c r="GY286" s="44"/>
      <c r="GZ286" s="44"/>
      <c r="HA286" s="44"/>
      <c r="HB286" s="44"/>
      <c r="HC286" s="44"/>
      <c r="HD286" s="44"/>
      <c r="HE286" s="44"/>
      <c r="HF286" s="44"/>
      <c r="HG286" s="44"/>
      <c r="HH286" s="44"/>
      <c r="HI286" s="44"/>
      <c r="HJ286" s="44"/>
      <c r="HK286" s="44"/>
      <c r="HL286" s="44"/>
      <c r="HM286" s="44"/>
      <c r="HN286" s="44"/>
      <c r="HO286" s="44"/>
      <c r="HP286" s="44"/>
      <c r="HQ286" s="44"/>
      <c r="HR286" s="44"/>
      <c r="HS286" s="44"/>
      <c r="HT286" s="44"/>
      <c r="HU286" s="44"/>
      <c r="HV286" s="44"/>
      <c r="HW286" s="44"/>
      <c r="HX286" s="44"/>
      <c r="HY286" s="44"/>
      <c r="HZ286" s="44"/>
      <c r="IA286" s="44"/>
      <c r="IB286" s="44"/>
      <c r="IC286" s="44"/>
      <c r="ID286" s="44"/>
      <c r="IE286" s="44"/>
      <c r="IF286" s="44"/>
      <c r="IG286" s="44"/>
      <c r="IH286" s="44"/>
      <c r="II286" s="44"/>
      <c r="IJ286" s="44"/>
      <c r="IK286" s="44"/>
      <c r="IL286" s="44"/>
      <c r="IM286" s="44"/>
      <c r="IN286" s="44"/>
      <c r="IO286" s="44"/>
      <c r="IP286" s="44"/>
      <c r="IQ286" s="44"/>
      <c r="IR286" s="44"/>
      <c r="IS286" s="44"/>
      <c r="IT286" s="44"/>
      <c r="IU286" s="44"/>
      <c r="IV286" s="44"/>
      <c r="IW286" s="44"/>
    </row>
    <row r="287" spans="1:257" s="3" customFormat="1" ht="12" customHeight="1" x14ac:dyDescent="0.2">
      <c r="A287" s="45" t="s">
        <v>53</v>
      </c>
      <c r="B287" s="45"/>
      <c r="D287" s="6"/>
      <c r="E287" s="6"/>
      <c r="F287" s="6"/>
      <c r="G287" s="6"/>
      <c r="H287" s="6"/>
      <c r="I287" s="6"/>
      <c r="L287" s="2"/>
      <c r="O287" s="26"/>
    </row>
    <row r="288" spans="1:257" ht="11.1" customHeight="1" x14ac:dyDescent="0.2">
      <c r="A288" s="47" t="s">
        <v>240</v>
      </c>
      <c r="B288" s="47"/>
      <c r="C288" s="8" t="s">
        <v>453</v>
      </c>
      <c r="D288" s="9">
        <v>2500</v>
      </c>
      <c r="E288" s="9"/>
      <c r="F288" s="9">
        <f t="shared" si="26"/>
        <v>2500</v>
      </c>
      <c r="G288" s="9">
        <v>150</v>
      </c>
      <c r="H288" s="9">
        <v>1500</v>
      </c>
      <c r="I288" s="12" t="s">
        <v>347</v>
      </c>
      <c r="O288" s="26"/>
    </row>
    <row r="289" spans="1:15" ht="11.1" customHeight="1" x14ac:dyDescent="0.2">
      <c r="A289" s="47" t="s">
        <v>240</v>
      </c>
      <c r="B289" s="47"/>
      <c r="C289" s="8" t="s">
        <v>475</v>
      </c>
      <c r="D289" s="9">
        <v>400</v>
      </c>
      <c r="E289" s="9"/>
      <c r="F289" s="9">
        <f t="shared" si="26"/>
        <v>400</v>
      </c>
      <c r="G289" s="9"/>
      <c r="H289" s="9">
        <v>0</v>
      </c>
      <c r="I289" s="12" t="s">
        <v>347</v>
      </c>
      <c r="O289" s="26"/>
    </row>
    <row r="290" spans="1:15" ht="11.1" customHeight="1" x14ac:dyDescent="0.2">
      <c r="A290" s="47" t="s">
        <v>240</v>
      </c>
      <c r="B290" s="47"/>
      <c r="C290" s="8" t="s">
        <v>546</v>
      </c>
      <c r="D290" s="9">
        <v>340</v>
      </c>
      <c r="E290" s="9"/>
      <c r="F290" s="9">
        <f t="shared" si="26"/>
        <v>340</v>
      </c>
      <c r="G290" s="9">
        <v>353</v>
      </c>
      <c r="H290" s="9">
        <v>300</v>
      </c>
      <c r="I290" s="12" t="s">
        <v>347</v>
      </c>
      <c r="J290" s="10" t="s">
        <v>547</v>
      </c>
      <c r="O290" s="26"/>
    </row>
    <row r="291" spans="1:15" ht="11.1" customHeight="1" x14ac:dyDescent="0.2">
      <c r="A291" s="47" t="s">
        <v>240</v>
      </c>
      <c r="B291" s="47"/>
      <c r="C291" s="8" t="s">
        <v>572</v>
      </c>
      <c r="D291" s="9">
        <v>5000</v>
      </c>
      <c r="E291" s="9"/>
      <c r="F291" s="9">
        <f t="shared" si="26"/>
        <v>5000</v>
      </c>
      <c r="G291" s="9"/>
      <c r="H291" s="9">
        <v>0</v>
      </c>
      <c r="I291" s="12" t="s">
        <v>347</v>
      </c>
      <c r="O291" s="26"/>
    </row>
    <row r="292" spans="1:15" ht="11.1" customHeight="1" x14ac:dyDescent="0.2">
      <c r="A292" s="47" t="s">
        <v>713</v>
      </c>
      <c r="B292" s="47"/>
      <c r="C292" s="33" t="s">
        <v>718</v>
      </c>
      <c r="D292" s="9"/>
      <c r="E292" s="9"/>
      <c r="F292" s="9">
        <f t="shared" si="26"/>
        <v>0</v>
      </c>
      <c r="G292" s="9"/>
      <c r="H292" s="9">
        <v>500</v>
      </c>
      <c r="I292" s="12" t="s">
        <v>347</v>
      </c>
      <c r="O292" s="26"/>
    </row>
    <row r="293" spans="1:15" ht="11.1" customHeight="1" x14ac:dyDescent="0.2">
      <c r="A293" s="47" t="s">
        <v>476</v>
      </c>
      <c r="B293" s="47" t="s">
        <v>236</v>
      </c>
      <c r="C293" s="8" t="s">
        <v>477</v>
      </c>
      <c r="D293" s="9">
        <v>250</v>
      </c>
      <c r="E293" s="9"/>
      <c r="F293" s="9">
        <f t="shared" si="26"/>
        <v>250</v>
      </c>
      <c r="G293" s="9"/>
      <c r="H293" s="9">
        <v>100</v>
      </c>
      <c r="I293" s="12" t="s">
        <v>347</v>
      </c>
      <c r="O293" s="26"/>
    </row>
    <row r="294" spans="1:15" ht="11.1" customHeight="1" x14ac:dyDescent="0.2">
      <c r="A294" s="47" t="s">
        <v>363</v>
      </c>
      <c r="B294" s="47" t="s">
        <v>363</v>
      </c>
      <c r="C294" s="8" t="s">
        <v>179</v>
      </c>
      <c r="D294" s="9">
        <v>70</v>
      </c>
      <c r="E294" s="9"/>
      <c r="F294" s="9">
        <f t="shared" si="26"/>
        <v>70</v>
      </c>
      <c r="G294" s="9"/>
      <c r="H294" s="9">
        <v>100</v>
      </c>
      <c r="I294" s="12" t="s">
        <v>347</v>
      </c>
      <c r="J294" s="12" t="s">
        <v>180</v>
      </c>
      <c r="K294" s="12"/>
      <c r="O294" s="26"/>
    </row>
    <row r="295" spans="1:15" ht="11.1" customHeight="1" x14ac:dyDescent="0.2">
      <c r="A295" s="47" t="s">
        <v>350</v>
      </c>
      <c r="B295" s="47" t="s">
        <v>350</v>
      </c>
      <c r="C295" s="8" t="s">
        <v>56</v>
      </c>
      <c r="D295" s="9">
        <v>6443</v>
      </c>
      <c r="E295" s="9">
        <v>-200</v>
      </c>
      <c r="F295" s="9">
        <f t="shared" si="26"/>
        <v>6243</v>
      </c>
      <c r="G295" s="9">
        <v>2874</v>
      </c>
      <c r="H295" s="9">
        <v>7010</v>
      </c>
      <c r="I295" s="12" t="s">
        <v>347</v>
      </c>
      <c r="J295" s="12">
        <f>SUM(H234:H249,H252,H255:H256,H258:H268,H269:H292,H294)</f>
        <v>25963</v>
      </c>
      <c r="K295" s="12"/>
      <c r="M295" s="12"/>
      <c r="O295" s="26"/>
    </row>
    <row r="296" spans="1:15" ht="11.1" customHeight="1" x14ac:dyDescent="0.2">
      <c r="A296" s="47" t="s">
        <v>364</v>
      </c>
      <c r="B296" s="47" t="s">
        <v>364</v>
      </c>
      <c r="C296" s="8" t="s">
        <v>178</v>
      </c>
      <c r="D296" s="9">
        <v>5168</v>
      </c>
      <c r="E296" s="9">
        <v>200</v>
      </c>
      <c r="F296" s="9">
        <f t="shared" si="26"/>
        <v>5368</v>
      </c>
      <c r="G296" s="9">
        <v>5498</v>
      </c>
      <c r="H296" s="9">
        <v>1720</v>
      </c>
      <c r="I296" s="12" t="s">
        <v>347</v>
      </c>
      <c r="J296" s="12"/>
      <c r="K296" s="12"/>
      <c r="M296" s="12"/>
      <c r="O296" s="26"/>
    </row>
    <row r="297" spans="1:15" ht="11.1" customHeight="1" x14ac:dyDescent="0.2">
      <c r="A297" s="47" t="s">
        <v>365</v>
      </c>
      <c r="B297" s="47" t="s">
        <v>365</v>
      </c>
      <c r="C297" s="8" t="s">
        <v>326</v>
      </c>
      <c r="D297" s="9">
        <v>15</v>
      </c>
      <c r="E297" s="9"/>
      <c r="F297" s="9">
        <f t="shared" si="26"/>
        <v>15</v>
      </c>
      <c r="G297" s="9">
        <v>6</v>
      </c>
      <c r="H297" s="9">
        <v>15</v>
      </c>
      <c r="I297" s="12" t="s">
        <v>347</v>
      </c>
      <c r="J297" s="12"/>
      <c r="K297" s="12"/>
      <c r="M297" s="12"/>
      <c r="O297" s="26"/>
    </row>
    <row r="298" spans="1:15" s="12" customFormat="1" ht="11.1" customHeight="1" x14ac:dyDescent="0.2">
      <c r="A298" s="47" t="s">
        <v>366</v>
      </c>
      <c r="B298" s="47" t="s">
        <v>366</v>
      </c>
      <c r="C298" s="33" t="s">
        <v>513</v>
      </c>
      <c r="D298" s="9">
        <v>400</v>
      </c>
      <c r="E298" s="9"/>
      <c r="F298" s="9">
        <f t="shared" si="26"/>
        <v>400</v>
      </c>
      <c r="G298" s="9">
        <v>147</v>
      </c>
      <c r="H298" s="9">
        <v>0</v>
      </c>
      <c r="I298" s="12" t="s">
        <v>347</v>
      </c>
      <c r="J298" s="12" t="s">
        <v>545</v>
      </c>
      <c r="M298" s="32"/>
    </row>
    <row r="299" spans="1:15" s="12" customFormat="1" ht="11.1" customHeight="1" x14ac:dyDescent="0.2">
      <c r="A299" s="47" t="s">
        <v>366</v>
      </c>
      <c r="B299" s="47"/>
      <c r="C299" s="33" t="s">
        <v>706</v>
      </c>
      <c r="D299" s="9"/>
      <c r="E299" s="9"/>
      <c r="F299" s="9">
        <f t="shared" si="26"/>
        <v>0</v>
      </c>
      <c r="G299" s="9"/>
      <c r="H299" s="9">
        <v>300</v>
      </c>
      <c r="I299" s="12" t="s">
        <v>347</v>
      </c>
      <c r="M299" s="32"/>
    </row>
    <row r="300" spans="1:15" s="12" customFormat="1" ht="11.1" customHeight="1" x14ac:dyDescent="0.2">
      <c r="A300" s="47" t="s">
        <v>352</v>
      </c>
      <c r="B300" s="47" t="s">
        <v>352</v>
      </c>
      <c r="C300" s="33" t="s">
        <v>133</v>
      </c>
      <c r="D300" s="9">
        <v>108</v>
      </c>
      <c r="E300" s="9"/>
      <c r="F300" s="9">
        <f t="shared" ref="F300:F302" si="27">SUM(D300:E300)</f>
        <v>108</v>
      </c>
      <c r="G300" s="9">
        <v>40</v>
      </c>
      <c r="H300" s="9">
        <v>81</v>
      </c>
      <c r="I300" s="12" t="s">
        <v>347</v>
      </c>
      <c r="M300" s="32"/>
    </row>
    <row r="301" spans="1:15" ht="11.1" customHeight="1" x14ac:dyDescent="0.2">
      <c r="A301" s="47" t="s">
        <v>238</v>
      </c>
      <c r="B301" s="47" t="s">
        <v>238</v>
      </c>
      <c r="C301" s="8" t="s">
        <v>131</v>
      </c>
      <c r="D301" s="9">
        <v>2000</v>
      </c>
      <c r="E301" s="9"/>
      <c r="F301" s="9">
        <f t="shared" si="27"/>
        <v>2000</v>
      </c>
      <c r="G301" s="9">
        <v>1997</v>
      </c>
      <c r="H301" s="9">
        <v>2000</v>
      </c>
      <c r="I301" s="12" t="s">
        <v>347</v>
      </c>
      <c r="J301" s="12" t="s">
        <v>571</v>
      </c>
      <c r="O301" s="26"/>
    </row>
    <row r="302" spans="1:15" ht="11.1" customHeight="1" x14ac:dyDescent="0.2">
      <c r="A302" s="47" t="s">
        <v>351</v>
      </c>
      <c r="B302" s="47" t="s">
        <v>351</v>
      </c>
      <c r="C302" s="8" t="s">
        <v>132</v>
      </c>
      <c r="D302" s="9">
        <v>540</v>
      </c>
      <c r="E302" s="9"/>
      <c r="F302" s="9">
        <f t="shared" si="27"/>
        <v>540</v>
      </c>
      <c r="G302" s="9">
        <v>539</v>
      </c>
      <c r="H302" s="9">
        <v>540</v>
      </c>
      <c r="I302" s="12" t="s">
        <v>347</v>
      </c>
      <c r="J302" s="12"/>
      <c r="O302" s="26"/>
    </row>
    <row r="303" spans="1:15" s="3" customFormat="1" ht="11.1" customHeight="1" x14ac:dyDescent="0.2">
      <c r="A303" s="48"/>
      <c r="B303" s="48"/>
      <c r="C303" s="13" t="s">
        <v>86</v>
      </c>
      <c r="D303" s="14">
        <f>SUM(D214:D302)</f>
        <v>111587</v>
      </c>
      <c r="E303" s="14">
        <f>SUM(E214:E302)</f>
        <v>13955</v>
      </c>
      <c r="F303" s="14">
        <f>SUM(F214:F302)</f>
        <v>125542</v>
      </c>
      <c r="G303" s="14">
        <f>SUM(G214:G302)</f>
        <v>102141</v>
      </c>
      <c r="H303" s="14">
        <f>SUM(H214:H302)</f>
        <v>124998</v>
      </c>
      <c r="I303" s="6"/>
      <c r="O303" s="26"/>
    </row>
    <row r="304" spans="1:15" s="3" customFormat="1" ht="11.1" customHeight="1" x14ac:dyDescent="0.2">
      <c r="A304" s="45"/>
      <c r="B304" s="45"/>
      <c r="D304" s="6"/>
      <c r="E304" s="6"/>
      <c r="F304" s="6"/>
      <c r="G304" s="6"/>
      <c r="H304" s="6"/>
      <c r="I304" s="6"/>
      <c r="O304" s="26"/>
    </row>
    <row r="305" spans="1:257" s="3" customFormat="1" ht="11.1" customHeight="1" x14ac:dyDescent="0.2">
      <c r="A305" s="45"/>
      <c r="B305" s="45"/>
      <c r="D305" s="6"/>
      <c r="E305" s="6"/>
      <c r="F305" s="6"/>
      <c r="G305" s="6"/>
      <c r="H305" s="6"/>
      <c r="I305" s="6"/>
      <c r="O305" s="26"/>
    </row>
    <row r="306" spans="1:257" s="1" customFormat="1" x14ac:dyDescent="0.2">
      <c r="A306" s="44" t="s">
        <v>515</v>
      </c>
      <c r="B306" s="44"/>
      <c r="D306" s="5"/>
      <c r="E306" s="5"/>
      <c r="F306" s="5"/>
      <c r="G306" s="5"/>
      <c r="H306" s="5"/>
      <c r="I306" s="5"/>
      <c r="J306" s="21"/>
    </row>
    <row r="307" spans="1:257" ht="12.45" customHeight="1" x14ac:dyDescent="0.2">
      <c r="A307" s="44" t="s">
        <v>248</v>
      </c>
      <c r="B307" s="44"/>
      <c r="C307" s="44"/>
      <c r="D307" s="44"/>
      <c r="E307" s="44"/>
      <c r="F307" s="44"/>
      <c r="G307" s="44"/>
      <c r="H307" s="44"/>
      <c r="I307" s="44"/>
      <c r="J307" s="44"/>
      <c r="K307" s="44"/>
      <c r="L307" s="44"/>
      <c r="M307" s="44"/>
      <c r="N307" s="44"/>
      <c r="O307" s="44"/>
      <c r="P307" s="44"/>
      <c r="Q307" s="44"/>
      <c r="R307" s="44"/>
      <c r="S307" s="44"/>
      <c r="T307" s="44"/>
      <c r="U307" s="44"/>
      <c r="V307" s="44"/>
      <c r="W307" s="44"/>
      <c r="X307" s="44"/>
      <c r="Y307" s="44"/>
      <c r="Z307" s="44"/>
      <c r="AA307" s="44"/>
      <c r="AB307" s="44"/>
      <c r="AC307" s="44"/>
      <c r="AD307" s="44"/>
      <c r="AE307" s="44"/>
      <c r="AF307" s="44"/>
      <c r="AG307" s="44"/>
      <c r="AH307" s="44"/>
      <c r="AI307" s="44"/>
      <c r="AJ307" s="44"/>
      <c r="AK307" s="44"/>
      <c r="AL307" s="44"/>
      <c r="AM307" s="44"/>
      <c r="AN307" s="44"/>
      <c r="AO307" s="44"/>
      <c r="AP307" s="44"/>
      <c r="AQ307" s="44"/>
      <c r="AR307" s="44"/>
      <c r="AS307" s="44"/>
      <c r="AT307" s="44"/>
      <c r="AU307" s="44"/>
      <c r="AV307" s="44"/>
      <c r="AW307" s="44"/>
      <c r="AX307" s="44"/>
      <c r="AY307" s="44"/>
      <c r="AZ307" s="44"/>
      <c r="BA307" s="44"/>
      <c r="BB307" s="44"/>
      <c r="BC307" s="44"/>
      <c r="BD307" s="44"/>
      <c r="BE307" s="44"/>
      <c r="BF307" s="44"/>
      <c r="BG307" s="44"/>
      <c r="BH307" s="44"/>
      <c r="BI307" s="44"/>
      <c r="BJ307" s="44"/>
      <c r="BK307" s="44"/>
      <c r="BL307" s="44"/>
      <c r="BM307" s="44"/>
      <c r="BN307" s="44"/>
      <c r="BO307" s="44"/>
      <c r="BP307" s="44"/>
      <c r="BQ307" s="44"/>
      <c r="BR307" s="44"/>
      <c r="BS307" s="44"/>
      <c r="BT307" s="44"/>
      <c r="BU307" s="44"/>
      <c r="BV307" s="44"/>
      <c r="BW307" s="44"/>
      <c r="BX307" s="44"/>
      <c r="BY307" s="44"/>
      <c r="BZ307" s="44"/>
      <c r="CA307" s="44"/>
      <c r="CB307" s="44"/>
      <c r="CC307" s="44"/>
      <c r="CD307" s="44"/>
      <c r="CE307" s="44"/>
      <c r="CF307" s="44"/>
      <c r="CG307" s="44"/>
      <c r="CH307" s="44"/>
      <c r="CI307" s="44"/>
      <c r="CJ307" s="44"/>
      <c r="CK307" s="44"/>
      <c r="CL307" s="44"/>
      <c r="CM307" s="44"/>
      <c r="CN307" s="44"/>
      <c r="CO307" s="44"/>
      <c r="CP307" s="44"/>
      <c r="CQ307" s="44"/>
      <c r="CR307" s="44"/>
      <c r="CS307" s="44"/>
      <c r="CT307" s="44"/>
      <c r="CU307" s="44"/>
      <c r="CV307" s="44"/>
      <c r="CW307" s="44"/>
      <c r="CX307" s="44"/>
      <c r="CY307" s="44"/>
      <c r="CZ307" s="44"/>
      <c r="DA307" s="44"/>
      <c r="DB307" s="44"/>
      <c r="DC307" s="44"/>
      <c r="DD307" s="44"/>
      <c r="DE307" s="44"/>
      <c r="DF307" s="44"/>
      <c r="DG307" s="44"/>
      <c r="DH307" s="44"/>
      <c r="DI307" s="44"/>
      <c r="DJ307" s="44"/>
      <c r="DK307" s="44"/>
      <c r="DL307" s="44"/>
      <c r="DM307" s="44"/>
      <c r="DN307" s="44"/>
      <c r="DO307" s="44"/>
      <c r="DP307" s="44"/>
      <c r="DQ307" s="44"/>
      <c r="DR307" s="44"/>
      <c r="DS307" s="44"/>
      <c r="DT307" s="44"/>
      <c r="DU307" s="44"/>
      <c r="DV307" s="44"/>
      <c r="DW307" s="44"/>
      <c r="DX307" s="44"/>
      <c r="DY307" s="44"/>
      <c r="DZ307" s="44"/>
      <c r="EA307" s="44"/>
      <c r="EB307" s="44"/>
      <c r="EC307" s="44"/>
      <c r="ED307" s="44"/>
      <c r="EE307" s="44"/>
      <c r="EF307" s="44"/>
      <c r="EG307" s="44"/>
      <c r="EH307" s="44"/>
      <c r="EI307" s="44"/>
      <c r="EJ307" s="44"/>
      <c r="EK307" s="44"/>
      <c r="EL307" s="44"/>
      <c r="EM307" s="44"/>
      <c r="EN307" s="44"/>
      <c r="EO307" s="44"/>
      <c r="EP307" s="44"/>
      <c r="EQ307" s="44"/>
      <c r="ER307" s="44"/>
      <c r="ES307" s="44"/>
      <c r="ET307" s="44"/>
      <c r="EU307" s="44"/>
      <c r="EV307" s="44"/>
      <c r="EW307" s="44"/>
      <c r="EX307" s="44"/>
      <c r="EY307" s="44"/>
      <c r="EZ307" s="44"/>
      <c r="FA307" s="44"/>
      <c r="FB307" s="44"/>
      <c r="FC307" s="44"/>
      <c r="FD307" s="44"/>
      <c r="FE307" s="44"/>
      <c r="FF307" s="44"/>
      <c r="FG307" s="44"/>
      <c r="FH307" s="44"/>
      <c r="FI307" s="44"/>
      <c r="FJ307" s="44"/>
      <c r="FK307" s="44"/>
      <c r="FL307" s="44"/>
      <c r="FM307" s="44"/>
      <c r="FN307" s="44"/>
      <c r="FO307" s="44"/>
      <c r="FP307" s="44"/>
      <c r="FQ307" s="44"/>
      <c r="FR307" s="44"/>
      <c r="FS307" s="44"/>
      <c r="FT307" s="44"/>
      <c r="FU307" s="44"/>
      <c r="FV307" s="44"/>
      <c r="FW307" s="44"/>
      <c r="FX307" s="44"/>
      <c r="FY307" s="44"/>
      <c r="FZ307" s="44"/>
      <c r="GA307" s="44"/>
      <c r="GB307" s="44"/>
      <c r="GC307" s="44"/>
      <c r="GD307" s="44"/>
      <c r="GE307" s="44"/>
      <c r="GF307" s="44"/>
      <c r="GG307" s="44"/>
      <c r="GH307" s="44"/>
      <c r="GI307" s="44"/>
      <c r="GJ307" s="44"/>
      <c r="GK307" s="44"/>
      <c r="GL307" s="44"/>
      <c r="GM307" s="44"/>
      <c r="GN307" s="44"/>
      <c r="GO307" s="44"/>
      <c r="GP307" s="44"/>
      <c r="GQ307" s="44"/>
      <c r="GR307" s="44"/>
      <c r="GS307" s="44"/>
      <c r="GT307" s="44"/>
      <c r="GU307" s="44"/>
      <c r="GV307" s="44"/>
      <c r="GW307" s="44"/>
      <c r="GX307" s="44"/>
      <c r="GY307" s="44"/>
      <c r="GZ307" s="44"/>
      <c r="HA307" s="44"/>
      <c r="HB307" s="44"/>
      <c r="HC307" s="44"/>
      <c r="HD307" s="44"/>
      <c r="HE307" s="44"/>
      <c r="HF307" s="44"/>
      <c r="HG307" s="44"/>
      <c r="HH307" s="44"/>
      <c r="HI307" s="44"/>
      <c r="HJ307" s="44"/>
      <c r="HK307" s="44"/>
      <c r="HL307" s="44"/>
      <c r="HM307" s="44"/>
      <c r="HN307" s="44"/>
      <c r="HO307" s="44"/>
      <c r="HP307" s="44"/>
      <c r="HQ307" s="44"/>
      <c r="HR307" s="44"/>
      <c r="HS307" s="44"/>
      <c r="HT307" s="44"/>
      <c r="HU307" s="44"/>
      <c r="HV307" s="44"/>
      <c r="HW307" s="44"/>
      <c r="HX307" s="44"/>
      <c r="HY307" s="44"/>
      <c r="HZ307" s="44"/>
      <c r="IA307" s="44"/>
      <c r="IB307" s="44"/>
      <c r="IC307" s="44"/>
      <c r="ID307" s="44"/>
      <c r="IE307" s="44"/>
      <c r="IF307" s="44"/>
      <c r="IG307" s="44"/>
      <c r="IH307" s="44"/>
      <c r="II307" s="44"/>
      <c r="IJ307" s="44"/>
      <c r="IK307" s="44"/>
      <c r="IL307" s="44"/>
      <c r="IM307" s="44"/>
      <c r="IN307" s="44"/>
      <c r="IO307" s="44"/>
      <c r="IP307" s="44"/>
      <c r="IQ307" s="44"/>
      <c r="IR307" s="44"/>
      <c r="IS307" s="44"/>
      <c r="IT307" s="44"/>
      <c r="IU307" s="44"/>
      <c r="IV307" s="44"/>
      <c r="IW307" s="44"/>
    </row>
    <row r="308" spans="1:257" s="3" customFormat="1" x14ac:dyDescent="0.2">
      <c r="A308" s="45" t="s">
        <v>53</v>
      </c>
      <c r="B308" s="45"/>
      <c r="D308" s="6"/>
      <c r="E308" s="6"/>
      <c r="F308" s="6"/>
      <c r="G308" s="6"/>
      <c r="H308" s="6"/>
      <c r="I308" s="6"/>
      <c r="O308" s="26"/>
    </row>
    <row r="309" spans="1:257" x14ac:dyDescent="0.2">
      <c r="A309" s="47" t="s">
        <v>238</v>
      </c>
      <c r="B309" s="47" t="s">
        <v>238</v>
      </c>
      <c r="C309" s="8" t="s">
        <v>21</v>
      </c>
      <c r="D309" s="9">
        <v>10750</v>
      </c>
      <c r="E309" s="9">
        <v>14</v>
      </c>
      <c r="F309" s="9">
        <f t="shared" ref="F309:F313" si="28">SUM(D309:E309)</f>
        <v>10764</v>
      </c>
      <c r="G309" s="9">
        <v>10764</v>
      </c>
      <c r="H309" s="9">
        <v>0</v>
      </c>
      <c r="I309" s="12" t="s">
        <v>347</v>
      </c>
      <c r="J309" s="12"/>
      <c r="O309" s="26"/>
    </row>
    <row r="310" spans="1:257" x14ac:dyDescent="0.2">
      <c r="A310" s="47" t="s">
        <v>351</v>
      </c>
      <c r="B310" s="47" t="s">
        <v>351</v>
      </c>
      <c r="C310" s="8" t="s">
        <v>132</v>
      </c>
      <c r="D310" s="9">
        <v>2902</v>
      </c>
      <c r="E310" s="9"/>
      <c r="F310" s="9">
        <f t="shared" si="28"/>
        <v>2902</v>
      </c>
      <c r="G310" s="9">
        <v>2856</v>
      </c>
      <c r="H310" s="9">
        <v>0</v>
      </c>
      <c r="I310" s="12" t="s">
        <v>347</v>
      </c>
      <c r="O310" s="26"/>
    </row>
    <row r="311" spans="1:257" x14ac:dyDescent="0.2">
      <c r="A311" s="47" t="s">
        <v>524</v>
      </c>
      <c r="B311" s="47" t="s">
        <v>240</v>
      </c>
      <c r="C311" s="8" t="s">
        <v>529</v>
      </c>
      <c r="D311" s="9">
        <v>430</v>
      </c>
      <c r="E311" s="9"/>
      <c r="F311" s="9">
        <f t="shared" si="28"/>
        <v>430</v>
      </c>
      <c r="G311" s="9">
        <v>290</v>
      </c>
      <c r="H311" s="9">
        <v>0</v>
      </c>
      <c r="I311" s="12" t="s">
        <v>347</v>
      </c>
      <c r="O311" s="26"/>
    </row>
    <row r="312" spans="1:257" x14ac:dyDescent="0.2">
      <c r="A312" s="47" t="s">
        <v>350</v>
      </c>
      <c r="B312" s="47" t="s">
        <v>350</v>
      </c>
      <c r="C312" s="8" t="s">
        <v>90</v>
      </c>
      <c r="D312" s="9">
        <v>4</v>
      </c>
      <c r="E312" s="9"/>
      <c r="F312" s="9">
        <f t="shared" si="28"/>
        <v>4</v>
      </c>
      <c r="G312" s="9">
        <v>78</v>
      </c>
      <c r="H312" s="9">
        <v>0</v>
      </c>
      <c r="I312" s="12" t="s">
        <v>347</v>
      </c>
      <c r="O312" s="26"/>
    </row>
    <row r="313" spans="1:257" x14ac:dyDescent="0.2">
      <c r="A313" s="47" t="s">
        <v>645</v>
      </c>
      <c r="B313" s="47"/>
      <c r="C313" s="8" t="s">
        <v>646</v>
      </c>
      <c r="D313" s="9">
        <v>0</v>
      </c>
      <c r="E313" s="9">
        <v>102</v>
      </c>
      <c r="F313" s="9">
        <f t="shared" si="28"/>
        <v>102</v>
      </c>
      <c r="G313" s="9">
        <v>102</v>
      </c>
      <c r="H313" s="9">
        <v>0</v>
      </c>
      <c r="I313" s="12" t="s">
        <v>347</v>
      </c>
      <c r="O313" s="26"/>
    </row>
    <row r="314" spans="1:257" s="3" customFormat="1" x14ac:dyDescent="0.2">
      <c r="A314" s="48"/>
      <c r="B314" s="48"/>
      <c r="C314" s="13" t="s">
        <v>54</v>
      </c>
      <c r="D314" s="14">
        <f t="shared" ref="D314:F314" si="29">SUM(D309:D313)</f>
        <v>14086</v>
      </c>
      <c r="E314" s="14">
        <f t="shared" si="29"/>
        <v>116</v>
      </c>
      <c r="F314" s="14">
        <f t="shared" si="29"/>
        <v>14202</v>
      </c>
      <c r="G314" s="14">
        <f>SUM(G309:G313)</f>
        <v>14090</v>
      </c>
      <c r="H314" s="14">
        <v>0</v>
      </c>
      <c r="I314" s="6"/>
      <c r="O314" s="26"/>
    </row>
    <row r="315" spans="1:257" s="3" customFormat="1" x14ac:dyDescent="0.2">
      <c r="A315" s="45"/>
      <c r="B315" s="45"/>
      <c r="D315" s="6"/>
      <c r="E315" s="6"/>
      <c r="F315" s="6"/>
      <c r="G315" s="6"/>
      <c r="H315" s="6"/>
      <c r="I315" s="6"/>
      <c r="O315" s="26"/>
    </row>
    <row r="316" spans="1:257" s="3" customFormat="1" x14ac:dyDescent="0.2">
      <c r="A316" s="45"/>
      <c r="B316" s="45"/>
      <c r="D316" s="6"/>
      <c r="E316" s="6"/>
      <c r="F316" s="6"/>
      <c r="G316" s="6"/>
      <c r="H316" s="6"/>
      <c r="I316" s="6"/>
      <c r="O316" s="26"/>
    </row>
    <row r="317" spans="1:257" s="3" customFormat="1" x14ac:dyDescent="0.2">
      <c r="A317" s="44" t="s">
        <v>526</v>
      </c>
      <c r="B317" s="44"/>
      <c r="C317" s="1"/>
      <c r="D317" s="5"/>
      <c r="E317" s="5"/>
      <c r="F317" s="5"/>
      <c r="G317" s="5"/>
      <c r="H317" s="5"/>
      <c r="I317" s="5"/>
      <c r="O317" s="26"/>
    </row>
    <row r="318" spans="1:257" s="3" customFormat="1" x14ac:dyDescent="0.2">
      <c r="A318" s="44" t="s">
        <v>248</v>
      </c>
      <c r="B318" s="44"/>
      <c r="C318" s="1"/>
      <c r="D318" s="5"/>
      <c r="E318" s="5"/>
      <c r="F318" s="5"/>
      <c r="G318" s="5"/>
      <c r="H318" s="5"/>
      <c r="I318" s="5"/>
      <c r="O318" s="26"/>
    </row>
    <row r="319" spans="1:257" ht="12.45" customHeight="1" x14ac:dyDescent="0.2">
      <c r="A319" s="44" t="s">
        <v>248</v>
      </c>
      <c r="B319" s="44"/>
      <c r="C319" s="44"/>
      <c r="D319" s="44"/>
      <c r="E319" s="44"/>
      <c r="F319" s="44"/>
      <c r="G319" s="44"/>
      <c r="H319" s="44"/>
      <c r="I319" s="44"/>
      <c r="J319" s="44"/>
      <c r="K319" s="44"/>
      <c r="L319" s="44"/>
      <c r="M319" s="44"/>
      <c r="N319" s="44"/>
      <c r="O319" s="44"/>
      <c r="P319" s="44"/>
      <c r="Q319" s="44"/>
      <c r="R319" s="44"/>
      <c r="S319" s="44"/>
      <c r="T319" s="44"/>
      <c r="U319" s="44"/>
      <c r="V319" s="44"/>
      <c r="W319" s="44"/>
      <c r="X319" s="44"/>
      <c r="Y319" s="44"/>
      <c r="Z319" s="44"/>
      <c r="AA319" s="44"/>
      <c r="AB319" s="44"/>
      <c r="AC319" s="44"/>
      <c r="AD319" s="44"/>
      <c r="AE319" s="44"/>
      <c r="AF319" s="44"/>
      <c r="AG319" s="44"/>
      <c r="AH319" s="44"/>
      <c r="AI319" s="44"/>
      <c r="AJ319" s="44"/>
      <c r="AK319" s="44"/>
      <c r="AL319" s="44"/>
      <c r="AM319" s="44"/>
      <c r="AN319" s="44"/>
      <c r="AO319" s="44"/>
      <c r="AP319" s="44"/>
      <c r="AQ319" s="44"/>
      <c r="AR319" s="44"/>
      <c r="AS319" s="44"/>
      <c r="AT319" s="44"/>
      <c r="AU319" s="44"/>
      <c r="AV319" s="44"/>
      <c r="AW319" s="44"/>
      <c r="AX319" s="44"/>
      <c r="AY319" s="44"/>
      <c r="AZ319" s="44"/>
      <c r="BA319" s="44"/>
      <c r="BB319" s="44"/>
      <c r="BC319" s="44"/>
      <c r="BD319" s="44"/>
      <c r="BE319" s="44"/>
      <c r="BF319" s="44"/>
      <c r="BG319" s="44"/>
      <c r="BH319" s="44"/>
      <c r="BI319" s="44"/>
      <c r="BJ319" s="44"/>
      <c r="BK319" s="44"/>
      <c r="BL319" s="44"/>
      <c r="BM319" s="44"/>
      <c r="BN319" s="44"/>
      <c r="BO319" s="44"/>
      <c r="BP319" s="44"/>
      <c r="BQ319" s="44"/>
      <c r="BR319" s="44"/>
      <c r="BS319" s="44"/>
      <c r="BT319" s="44"/>
      <c r="BU319" s="44"/>
      <c r="BV319" s="44"/>
      <c r="BW319" s="44"/>
      <c r="BX319" s="44"/>
      <c r="BY319" s="44"/>
      <c r="BZ319" s="44"/>
      <c r="CA319" s="44"/>
      <c r="CB319" s="44"/>
      <c r="CC319" s="44"/>
      <c r="CD319" s="44"/>
      <c r="CE319" s="44"/>
      <c r="CF319" s="44"/>
      <c r="CG319" s="44"/>
      <c r="CH319" s="44"/>
      <c r="CI319" s="44"/>
      <c r="CJ319" s="44"/>
      <c r="CK319" s="44"/>
      <c r="CL319" s="44"/>
      <c r="CM319" s="44"/>
      <c r="CN319" s="44"/>
      <c r="CO319" s="44"/>
      <c r="CP319" s="44"/>
      <c r="CQ319" s="44"/>
      <c r="CR319" s="44"/>
      <c r="CS319" s="44"/>
      <c r="CT319" s="44"/>
      <c r="CU319" s="44"/>
      <c r="CV319" s="44"/>
      <c r="CW319" s="44"/>
      <c r="CX319" s="44"/>
      <c r="CY319" s="44"/>
      <c r="CZ319" s="44"/>
      <c r="DA319" s="44"/>
      <c r="DB319" s="44"/>
      <c r="DC319" s="44"/>
      <c r="DD319" s="44"/>
      <c r="DE319" s="44"/>
      <c r="DF319" s="44"/>
      <c r="DG319" s="44"/>
      <c r="DH319" s="44"/>
      <c r="DI319" s="44"/>
      <c r="DJ319" s="44"/>
      <c r="DK319" s="44"/>
      <c r="DL319" s="44"/>
      <c r="DM319" s="44"/>
      <c r="DN319" s="44"/>
      <c r="DO319" s="44"/>
      <c r="DP319" s="44"/>
      <c r="DQ319" s="44"/>
      <c r="DR319" s="44"/>
      <c r="DS319" s="44"/>
      <c r="DT319" s="44"/>
      <c r="DU319" s="44"/>
      <c r="DV319" s="44"/>
      <c r="DW319" s="44"/>
      <c r="DX319" s="44"/>
      <c r="DY319" s="44"/>
      <c r="DZ319" s="44"/>
      <c r="EA319" s="44"/>
      <c r="EB319" s="44"/>
      <c r="EC319" s="44"/>
      <c r="ED319" s="44"/>
      <c r="EE319" s="44"/>
      <c r="EF319" s="44"/>
      <c r="EG319" s="44"/>
      <c r="EH319" s="44"/>
      <c r="EI319" s="44"/>
      <c r="EJ319" s="44"/>
      <c r="EK319" s="44"/>
      <c r="EL319" s="44"/>
      <c r="EM319" s="44"/>
      <c r="EN319" s="44"/>
      <c r="EO319" s="44"/>
      <c r="EP319" s="44"/>
      <c r="EQ319" s="44"/>
      <c r="ER319" s="44"/>
      <c r="ES319" s="44"/>
      <c r="ET319" s="44"/>
      <c r="EU319" s="44"/>
      <c r="EV319" s="44"/>
      <c r="EW319" s="44"/>
      <c r="EX319" s="44"/>
      <c r="EY319" s="44"/>
      <c r="EZ319" s="44"/>
      <c r="FA319" s="44"/>
      <c r="FB319" s="44"/>
      <c r="FC319" s="44"/>
      <c r="FD319" s="44"/>
      <c r="FE319" s="44"/>
      <c r="FF319" s="44"/>
      <c r="FG319" s="44"/>
      <c r="FH319" s="44"/>
      <c r="FI319" s="44"/>
      <c r="FJ319" s="44"/>
      <c r="FK319" s="44"/>
      <c r="FL319" s="44"/>
      <c r="FM319" s="44"/>
      <c r="FN319" s="44"/>
      <c r="FO319" s="44"/>
      <c r="FP319" s="44"/>
      <c r="FQ319" s="44"/>
      <c r="FR319" s="44"/>
      <c r="FS319" s="44"/>
      <c r="FT319" s="44"/>
      <c r="FU319" s="44"/>
      <c r="FV319" s="44"/>
      <c r="FW319" s="44"/>
      <c r="FX319" s="44"/>
      <c r="FY319" s="44"/>
      <c r="FZ319" s="44"/>
      <c r="GA319" s="44"/>
      <c r="GB319" s="44"/>
      <c r="GC319" s="44"/>
      <c r="GD319" s="44"/>
      <c r="GE319" s="44"/>
      <c r="GF319" s="44"/>
      <c r="GG319" s="44"/>
      <c r="GH319" s="44"/>
      <c r="GI319" s="44"/>
      <c r="GJ319" s="44"/>
      <c r="GK319" s="44"/>
      <c r="GL319" s="44"/>
      <c r="GM319" s="44"/>
      <c r="GN319" s="44"/>
      <c r="GO319" s="44"/>
      <c r="GP319" s="44"/>
      <c r="GQ319" s="44"/>
      <c r="GR319" s="44"/>
      <c r="GS319" s="44"/>
      <c r="GT319" s="44"/>
      <c r="GU319" s="44"/>
      <c r="GV319" s="44"/>
      <c r="GW319" s="44"/>
      <c r="GX319" s="44"/>
      <c r="GY319" s="44"/>
      <c r="GZ319" s="44"/>
      <c r="HA319" s="44"/>
      <c r="HB319" s="44"/>
      <c r="HC319" s="44"/>
      <c r="HD319" s="44"/>
      <c r="HE319" s="44"/>
      <c r="HF319" s="44"/>
      <c r="HG319" s="44"/>
      <c r="HH319" s="44"/>
      <c r="HI319" s="44"/>
      <c r="HJ319" s="44"/>
      <c r="HK319" s="44"/>
      <c r="HL319" s="44"/>
      <c r="HM319" s="44"/>
      <c r="HN319" s="44"/>
      <c r="HO319" s="44"/>
      <c r="HP319" s="44"/>
      <c r="HQ319" s="44"/>
      <c r="HR319" s="44"/>
      <c r="HS319" s="44"/>
      <c r="HT319" s="44"/>
      <c r="HU319" s="44"/>
      <c r="HV319" s="44"/>
      <c r="HW319" s="44"/>
      <c r="HX319" s="44"/>
      <c r="HY319" s="44"/>
      <c r="HZ319" s="44"/>
      <c r="IA319" s="44"/>
      <c r="IB319" s="44"/>
      <c r="IC319" s="44"/>
      <c r="ID319" s="44"/>
      <c r="IE319" s="44"/>
      <c r="IF319" s="44"/>
      <c r="IG319" s="44"/>
      <c r="IH319" s="44"/>
      <c r="II319" s="44"/>
      <c r="IJ319" s="44"/>
      <c r="IK319" s="44"/>
      <c r="IL319" s="44"/>
      <c r="IM319" s="44"/>
      <c r="IN319" s="44"/>
      <c r="IO319" s="44"/>
      <c r="IP319" s="44"/>
      <c r="IQ319" s="44"/>
      <c r="IR319" s="44"/>
      <c r="IS319" s="44"/>
      <c r="IT319" s="44"/>
      <c r="IU319" s="44"/>
      <c r="IV319" s="44"/>
      <c r="IW319" s="44"/>
    </row>
    <row r="320" spans="1:257" s="3" customFormat="1" x14ac:dyDescent="0.2">
      <c r="A320" s="45" t="s">
        <v>53</v>
      </c>
      <c r="B320" s="45"/>
      <c r="D320" s="6"/>
      <c r="E320" s="6"/>
      <c r="F320" s="6"/>
      <c r="G320" s="6"/>
      <c r="H320" s="6"/>
      <c r="I320" s="6"/>
      <c r="O320" s="26"/>
    </row>
    <row r="321" spans="1:257" x14ac:dyDescent="0.2">
      <c r="A321" s="47" t="s">
        <v>467</v>
      </c>
      <c r="B321" s="47" t="s">
        <v>467</v>
      </c>
      <c r="C321" s="8" t="s">
        <v>22</v>
      </c>
      <c r="D321" s="9">
        <v>14660</v>
      </c>
      <c r="E321" s="9"/>
      <c r="F321" s="9">
        <f t="shared" ref="F321:F324" si="30">SUM(D321:E321)</f>
        <v>14660</v>
      </c>
      <c r="G321" s="9">
        <v>15649</v>
      </c>
      <c r="H321" s="9">
        <v>0</v>
      </c>
      <c r="I321" s="12" t="s">
        <v>347</v>
      </c>
      <c r="J321" s="12"/>
      <c r="O321" s="26"/>
    </row>
    <row r="322" spans="1:257" x14ac:dyDescent="0.2">
      <c r="A322" s="47" t="s">
        <v>366</v>
      </c>
      <c r="B322" s="47" t="s">
        <v>366</v>
      </c>
      <c r="C322" s="8" t="s">
        <v>543</v>
      </c>
      <c r="D322" s="9">
        <v>8961</v>
      </c>
      <c r="E322" s="9"/>
      <c r="F322" s="9">
        <f t="shared" si="30"/>
        <v>8961</v>
      </c>
      <c r="G322" s="9">
        <v>8064</v>
      </c>
      <c r="H322" s="9">
        <v>0</v>
      </c>
      <c r="I322" s="12" t="s">
        <v>347</v>
      </c>
      <c r="J322" s="12"/>
      <c r="O322" s="26"/>
    </row>
    <row r="323" spans="1:257" x14ac:dyDescent="0.2">
      <c r="A323" s="47" t="s">
        <v>352</v>
      </c>
      <c r="B323" s="47" t="s">
        <v>352</v>
      </c>
      <c r="C323" s="8" t="s">
        <v>519</v>
      </c>
      <c r="D323" s="9">
        <v>6378</v>
      </c>
      <c r="E323" s="9"/>
      <c r="F323" s="9">
        <f t="shared" si="30"/>
        <v>6378</v>
      </c>
      <c r="G323" s="9">
        <v>6286</v>
      </c>
      <c r="H323" s="9">
        <v>0</v>
      </c>
      <c r="I323" s="12" t="s">
        <v>347</v>
      </c>
      <c r="O323" s="26"/>
    </row>
    <row r="324" spans="1:257" x14ac:dyDescent="0.2">
      <c r="A324" s="47" t="s">
        <v>590</v>
      </c>
      <c r="B324" s="47"/>
      <c r="C324" s="8" t="s">
        <v>591</v>
      </c>
      <c r="D324" s="9">
        <v>0</v>
      </c>
      <c r="E324" s="9">
        <v>16</v>
      </c>
      <c r="F324" s="9">
        <f t="shared" si="30"/>
        <v>16</v>
      </c>
      <c r="G324" s="9">
        <v>16</v>
      </c>
      <c r="H324" s="9">
        <v>0</v>
      </c>
      <c r="I324" s="12" t="s">
        <v>347</v>
      </c>
      <c r="O324" s="26"/>
    </row>
    <row r="325" spans="1:257" s="3" customFormat="1" x14ac:dyDescent="0.2">
      <c r="A325" s="48"/>
      <c r="B325" s="48"/>
      <c r="C325" s="13" t="s">
        <v>54</v>
      </c>
      <c r="D325" s="14">
        <f t="shared" ref="D325:F325" si="31">SUM(D321:D324)</f>
        <v>29999</v>
      </c>
      <c r="E325" s="14">
        <f t="shared" si="31"/>
        <v>16</v>
      </c>
      <c r="F325" s="14">
        <f t="shared" si="31"/>
        <v>30015</v>
      </c>
      <c r="G325" s="14">
        <f>SUM(G321:G324)</f>
        <v>30015</v>
      </c>
      <c r="H325" s="14">
        <f>SUM(H321:H324)</f>
        <v>0</v>
      </c>
      <c r="I325" s="6"/>
      <c r="O325" s="26"/>
    </row>
    <row r="326" spans="1:257" s="3" customFormat="1" x14ac:dyDescent="0.2">
      <c r="A326" s="45"/>
      <c r="B326" s="45"/>
      <c r="D326" s="6"/>
      <c r="E326" s="6"/>
      <c r="F326" s="6"/>
      <c r="G326" s="6"/>
      <c r="H326" s="6"/>
      <c r="I326" s="6"/>
      <c r="O326" s="26"/>
    </row>
    <row r="327" spans="1:257" s="3" customFormat="1" x14ac:dyDescent="0.2">
      <c r="A327" s="45"/>
      <c r="B327" s="45"/>
      <c r="D327" s="6"/>
      <c r="E327" s="6"/>
      <c r="F327" s="6"/>
      <c r="G327" s="6"/>
      <c r="H327" s="6"/>
      <c r="I327" s="6"/>
      <c r="O327" s="26"/>
    </row>
    <row r="328" spans="1:257" s="3" customFormat="1" x14ac:dyDescent="0.2">
      <c r="A328" s="44" t="s">
        <v>627</v>
      </c>
      <c r="B328" s="45"/>
      <c r="D328" s="6"/>
      <c r="E328" s="6"/>
      <c r="F328" s="6"/>
      <c r="G328" s="6"/>
      <c r="H328" s="6"/>
      <c r="I328" s="6"/>
      <c r="O328" s="26"/>
    </row>
    <row r="329" spans="1:257" ht="12.45" customHeight="1" x14ac:dyDescent="0.2">
      <c r="A329" s="44" t="s">
        <v>248</v>
      </c>
      <c r="B329" s="44"/>
      <c r="C329" s="44"/>
      <c r="D329" s="44"/>
      <c r="E329" s="44"/>
      <c r="F329" s="44"/>
      <c r="G329" s="44"/>
      <c r="H329" s="44"/>
      <c r="I329" s="44"/>
      <c r="J329" s="44"/>
      <c r="K329" s="44"/>
      <c r="L329" s="44"/>
      <c r="M329" s="44"/>
      <c r="N329" s="44"/>
      <c r="O329" s="44"/>
      <c r="P329" s="44"/>
      <c r="Q329" s="44"/>
      <c r="R329" s="44"/>
      <c r="S329" s="44"/>
      <c r="T329" s="44"/>
      <c r="U329" s="44"/>
      <c r="V329" s="44"/>
      <c r="W329" s="44"/>
      <c r="X329" s="44"/>
      <c r="Y329" s="44"/>
      <c r="Z329" s="44"/>
      <c r="AA329" s="44"/>
      <c r="AB329" s="44"/>
      <c r="AC329" s="44"/>
      <c r="AD329" s="44"/>
      <c r="AE329" s="44"/>
      <c r="AF329" s="44"/>
      <c r="AG329" s="44"/>
      <c r="AH329" s="44"/>
      <c r="AI329" s="44"/>
      <c r="AJ329" s="44"/>
      <c r="AK329" s="44"/>
      <c r="AL329" s="44"/>
      <c r="AM329" s="44"/>
      <c r="AN329" s="44"/>
      <c r="AO329" s="44"/>
      <c r="AP329" s="44"/>
      <c r="AQ329" s="44"/>
      <c r="AR329" s="44"/>
      <c r="AS329" s="44"/>
      <c r="AT329" s="44"/>
      <c r="AU329" s="44"/>
      <c r="AV329" s="44"/>
      <c r="AW329" s="44"/>
      <c r="AX329" s="44"/>
      <c r="AY329" s="44"/>
      <c r="AZ329" s="44"/>
      <c r="BA329" s="44"/>
      <c r="BB329" s="44"/>
      <c r="BC329" s="44"/>
      <c r="BD329" s="44"/>
      <c r="BE329" s="44"/>
      <c r="BF329" s="44"/>
      <c r="BG329" s="44"/>
      <c r="BH329" s="44"/>
      <c r="BI329" s="44"/>
      <c r="BJ329" s="44"/>
      <c r="BK329" s="44"/>
      <c r="BL329" s="44"/>
      <c r="BM329" s="44"/>
      <c r="BN329" s="44"/>
      <c r="BO329" s="44"/>
      <c r="BP329" s="44"/>
      <c r="BQ329" s="44"/>
      <c r="BR329" s="44"/>
      <c r="BS329" s="44"/>
      <c r="BT329" s="44"/>
      <c r="BU329" s="44"/>
      <c r="BV329" s="44"/>
      <c r="BW329" s="44"/>
      <c r="BX329" s="44"/>
      <c r="BY329" s="44"/>
      <c r="BZ329" s="44"/>
      <c r="CA329" s="44"/>
      <c r="CB329" s="44"/>
      <c r="CC329" s="44"/>
      <c r="CD329" s="44"/>
      <c r="CE329" s="44"/>
      <c r="CF329" s="44"/>
      <c r="CG329" s="44"/>
      <c r="CH329" s="44"/>
      <c r="CI329" s="44"/>
      <c r="CJ329" s="44"/>
      <c r="CK329" s="44"/>
      <c r="CL329" s="44"/>
      <c r="CM329" s="44"/>
      <c r="CN329" s="44"/>
      <c r="CO329" s="44"/>
      <c r="CP329" s="44"/>
      <c r="CQ329" s="44"/>
      <c r="CR329" s="44"/>
      <c r="CS329" s="44"/>
      <c r="CT329" s="44"/>
      <c r="CU329" s="44"/>
      <c r="CV329" s="44"/>
      <c r="CW329" s="44"/>
      <c r="CX329" s="44"/>
      <c r="CY329" s="44"/>
      <c r="CZ329" s="44"/>
      <c r="DA329" s="44"/>
      <c r="DB329" s="44"/>
      <c r="DC329" s="44"/>
      <c r="DD329" s="44"/>
      <c r="DE329" s="44"/>
      <c r="DF329" s="44"/>
      <c r="DG329" s="44"/>
      <c r="DH329" s="44"/>
      <c r="DI329" s="44"/>
      <c r="DJ329" s="44"/>
      <c r="DK329" s="44"/>
      <c r="DL329" s="44"/>
      <c r="DM329" s="44"/>
      <c r="DN329" s="44"/>
      <c r="DO329" s="44"/>
      <c r="DP329" s="44"/>
      <c r="DQ329" s="44"/>
      <c r="DR329" s="44"/>
      <c r="DS329" s="44"/>
      <c r="DT329" s="44"/>
      <c r="DU329" s="44"/>
      <c r="DV329" s="44"/>
      <c r="DW329" s="44"/>
      <c r="DX329" s="44"/>
      <c r="DY329" s="44"/>
      <c r="DZ329" s="44"/>
      <c r="EA329" s="44"/>
      <c r="EB329" s="44"/>
      <c r="EC329" s="44"/>
      <c r="ED329" s="44"/>
      <c r="EE329" s="44"/>
      <c r="EF329" s="44"/>
      <c r="EG329" s="44"/>
      <c r="EH329" s="44"/>
      <c r="EI329" s="44"/>
      <c r="EJ329" s="44"/>
      <c r="EK329" s="44"/>
      <c r="EL329" s="44"/>
      <c r="EM329" s="44"/>
      <c r="EN329" s="44"/>
      <c r="EO329" s="44"/>
      <c r="EP329" s="44"/>
      <c r="EQ329" s="44"/>
      <c r="ER329" s="44"/>
      <c r="ES329" s="44"/>
      <c r="ET329" s="44"/>
      <c r="EU329" s="44"/>
      <c r="EV329" s="44"/>
      <c r="EW329" s="44"/>
      <c r="EX329" s="44"/>
      <c r="EY329" s="44"/>
      <c r="EZ329" s="44"/>
      <c r="FA329" s="44"/>
      <c r="FB329" s="44"/>
      <c r="FC329" s="44"/>
      <c r="FD329" s="44"/>
      <c r="FE329" s="44"/>
      <c r="FF329" s="44"/>
      <c r="FG329" s="44"/>
      <c r="FH329" s="44"/>
      <c r="FI329" s="44"/>
      <c r="FJ329" s="44"/>
      <c r="FK329" s="44"/>
      <c r="FL329" s="44"/>
      <c r="FM329" s="44"/>
      <c r="FN329" s="44"/>
      <c r="FO329" s="44"/>
      <c r="FP329" s="44"/>
      <c r="FQ329" s="44"/>
      <c r="FR329" s="44"/>
      <c r="FS329" s="44"/>
      <c r="FT329" s="44"/>
      <c r="FU329" s="44"/>
      <c r="FV329" s="44"/>
      <c r="FW329" s="44"/>
      <c r="FX329" s="44"/>
      <c r="FY329" s="44"/>
      <c r="FZ329" s="44"/>
      <c r="GA329" s="44"/>
      <c r="GB329" s="44"/>
      <c r="GC329" s="44"/>
      <c r="GD329" s="44"/>
      <c r="GE329" s="44"/>
      <c r="GF329" s="44"/>
      <c r="GG329" s="44"/>
      <c r="GH329" s="44"/>
      <c r="GI329" s="44"/>
      <c r="GJ329" s="44"/>
      <c r="GK329" s="44"/>
      <c r="GL329" s="44"/>
      <c r="GM329" s="44"/>
      <c r="GN329" s="44"/>
      <c r="GO329" s="44"/>
      <c r="GP329" s="44"/>
      <c r="GQ329" s="44"/>
      <c r="GR329" s="44"/>
      <c r="GS329" s="44"/>
      <c r="GT329" s="44"/>
      <c r="GU329" s="44"/>
      <c r="GV329" s="44"/>
      <c r="GW329" s="44"/>
      <c r="GX329" s="44"/>
      <c r="GY329" s="44"/>
      <c r="GZ329" s="44"/>
      <c r="HA329" s="44"/>
      <c r="HB329" s="44"/>
      <c r="HC329" s="44"/>
      <c r="HD329" s="44"/>
      <c r="HE329" s="44"/>
      <c r="HF329" s="44"/>
      <c r="HG329" s="44"/>
      <c r="HH329" s="44"/>
      <c r="HI329" s="44"/>
      <c r="HJ329" s="44"/>
      <c r="HK329" s="44"/>
      <c r="HL329" s="44"/>
      <c r="HM329" s="44"/>
      <c r="HN329" s="44"/>
      <c r="HO329" s="44"/>
      <c r="HP329" s="44"/>
      <c r="HQ329" s="44"/>
      <c r="HR329" s="44"/>
      <c r="HS329" s="44"/>
      <c r="HT329" s="44"/>
      <c r="HU329" s="44"/>
      <c r="HV329" s="44"/>
      <c r="HW329" s="44"/>
      <c r="HX329" s="44"/>
      <c r="HY329" s="44"/>
      <c r="HZ329" s="44"/>
      <c r="IA329" s="44"/>
      <c r="IB329" s="44"/>
      <c r="IC329" s="44"/>
      <c r="ID329" s="44"/>
      <c r="IE329" s="44"/>
      <c r="IF329" s="44"/>
      <c r="IG329" s="44"/>
      <c r="IH329" s="44"/>
      <c r="II329" s="44"/>
      <c r="IJ329" s="44"/>
      <c r="IK329" s="44"/>
      <c r="IL329" s="44"/>
      <c r="IM329" s="44"/>
      <c r="IN329" s="44"/>
      <c r="IO329" s="44"/>
      <c r="IP329" s="44"/>
      <c r="IQ329" s="44"/>
      <c r="IR329" s="44"/>
      <c r="IS329" s="44"/>
      <c r="IT329" s="44"/>
      <c r="IU329" s="44"/>
      <c r="IV329" s="44"/>
      <c r="IW329" s="44"/>
    </row>
    <row r="330" spans="1:257" s="3" customFormat="1" x14ac:dyDescent="0.2">
      <c r="A330" s="45" t="s">
        <v>53</v>
      </c>
      <c r="B330" s="45"/>
      <c r="D330" s="6"/>
      <c r="E330" s="6"/>
      <c r="F330" s="6"/>
      <c r="G330" s="6"/>
      <c r="H330" s="6"/>
      <c r="I330" s="6"/>
      <c r="O330" s="26"/>
    </row>
    <row r="331" spans="1:257" x14ac:dyDescent="0.2">
      <c r="A331" s="47" t="s">
        <v>467</v>
      </c>
      <c r="B331" s="47" t="s">
        <v>467</v>
      </c>
      <c r="C331" s="8" t="s">
        <v>22</v>
      </c>
      <c r="D331" s="9">
        <v>11802</v>
      </c>
      <c r="E331" s="9">
        <v>-11802</v>
      </c>
      <c r="F331" s="9">
        <f t="shared" ref="F331:F338" si="32">SUM(D331:E331)</f>
        <v>0</v>
      </c>
      <c r="G331" s="9"/>
      <c r="H331" s="9">
        <v>0</v>
      </c>
      <c r="I331" s="12" t="s">
        <v>347</v>
      </c>
      <c r="J331" s="12"/>
      <c r="O331" s="26"/>
    </row>
    <row r="332" spans="1:257" x14ac:dyDescent="0.2">
      <c r="A332" s="47" t="s">
        <v>352</v>
      </c>
      <c r="B332" s="47" t="s">
        <v>352</v>
      </c>
      <c r="C332" s="8" t="s">
        <v>519</v>
      </c>
      <c r="D332" s="9">
        <v>3187</v>
      </c>
      <c r="E332" s="9">
        <v>-3187</v>
      </c>
      <c r="F332" s="9">
        <f t="shared" si="32"/>
        <v>0</v>
      </c>
      <c r="G332" s="9"/>
      <c r="H332" s="9">
        <v>0</v>
      </c>
      <c r="I332" s="12" t="s">
        <v>347</v>
      </c>
      <c r="O332" s="26"/>
    </row>
    <row r="333" spans="1:257" x14ac:dyDescent="0.2">
      <c r="A333" s="47" t="s">
        <v>238</v>
      </c>
      <c r="B333" s="47"/>
      <c r="C333" s="8" t="s">
        <v>21</v>
      </c>
      <c r="D333" s="9">
        <v>0</v>
      </c>
      <c r="E333" s="9">
        <v>11802</v>
      </c>
      <c r="F333" s="9">
        <f t="shared" si="32"/>
        <v>11802</v>
      </c>
      <c r="G333" s="9">
        <v>150</v>
      </c>
      <c r="H333" s="9">
        <v>11652</v>
      </c>
      <c r="I333" s="12" t="s">
        <v>347</v>
      </c>
      <c r="O333" s="26"/>
    </row>
    <row r="334" spans="1:257" x14ac:dyDescent="0.2">
      <c r="A334" s="47" t="s">
        <v>238</v>
      </c>
      <c r="B334" s="47"/>
      <c r="C334" s="8" t="s">
        <v>694</v>
      </c>
      <c r="D334" s="9">
        <v>0</v>
      </c>
      <c r="E334" s="9">
        <v>10318</v>
      </c>
      <c r="F334" s="9">
        <f t="shared" si="32"/>
        <v>10318</v>
      </c>
      <c r="G334" s="9"/>
      <c r="H334" s="9">
        <v>10318</v>
      </c>
      <c r="I334" s="12" t="s">
        <v>347</v>
      </c>
      <c r="O334" s="26"/>
    </row>
    <row r="335" spans="1:257" x14ac:dyDescent="0.2">
      <c r="A335" s="47" t="s">
        <v>351</v>
      </c>
      <c r="B335" s="47"/>
      <c r="C335" s="8" t="s">
        <v>675</v>
      </c>
      <c r="D335" s="9">
        <v>0</v>
      </c>
      <c r="E335" s="9">
        <v>3187</v>
      </c>
      <c r="F335" s="9">
        <f t="shared" si="32"/>
        <v>3187</v>
      </c>
      <c r="G335" s="9"/>
      <c r="H335" s="9">
        <v>3187</v>
      </c>
      <c r="I335" s="12" t="s">
        <v>347</v>
      </c>
      <c r="O335" s="26"/>
    </row>
    <row r="336" spans="1:257" x14ac:dyDescent="0.2">
      <c r="A336" s="47" t="s">
        <v>351</v>
      </c>
      <c r="B336" s="47"/>
      <c r="C336" s="8" t="s">
        <v>695</v>
      </c>
      <c r="D336" s="9">
        <v>0</v>
      </c>
      <c r="E336" s="9">
        <v>2745</v>
      </c>
      <c r="F336" s="9">
        <f t="shared" si="32"/>
        <v>2745</v>
      </c>
      <c r="G336" s="9"/>
      <c r="H336" s="9">
        <v>2745</v>
      </c>
      <c r="I336" s="12" t="s">
        <v>347</v>
      </c>
      <c r="O336" s="26"/>
    </row>
    <row r="337" spans="1:257" x14ac:dyDescent="0.2">
      <c r="A337" s="47" t="s">
        <v>524</v>
      </c>
      <c r="B337" s="47" t="s">
        <v>240</v>
      </c>
      <c r="C337" s="8" t="s">
        <v>530</v>
      </c>
      <c r="D337" s="9">
        <v>8</v>
      </c>
      <c r="E337" s="9"/>
      <c r="F337" s="9">
        <f t="shared" si="32"/>
        <v>8</v>
      </c>
      <c r="G337" s="9"/>
      <c r="H337" s="9">
        <v>8</v>
      </c>
      <c r="I337" s="12" t="s">
        <v>347</v>
      </c>
      <c r="O337" s="26"/>
    </row>
    <row r="338" spans="1:257" x14ac:dyDescent="0.2">
      <c r="A338" s="47" t="s">
        <v>350</v>
      </c>
      <c r="B338" s="47" t="s">
        <v>350</v>
      </c>
      <c r="C338" s="8" t="s">
        <v>90</v>
      </c>
      <c r="D338" s="9">
        <v>2</v>
      </c>
      <c r="E338" s="9"/>
      <c r="F338" s="9">
        <f t="shared" si="32"/>
        <v>2</v>
      </c>
      <c r="G338" s="9"/>
      <c r="H338" s="9">
        <v>2</v>
      </c>
      <c r="I338" s="12" t="s">
        <v>347</v>
      </c>
      <c r="O338" s="26"/>
    </row>
    <row r="339" spans="1:257" s="3" customFormat="1" x14ac:dyDescent="0.2">
      <c r="A339" s="48"/>
      <c r="B339" s="48"/>
      <c r="C339" s="13" t="s">
        <v>54</v>
      </c>
      <c r="D339" s="14">
        <f t="shared" ref="D339:F339" si="33">SUM(D331:D338)</f>
        <v>14999</v>
      </c>
      <c r="E339" s="14">
        <f t="shared" si="33"/>
        <v>13063</v>
      </c>
      <c r="F339" s="14">
        <f t="shared" si="33"/>
        <v>28062</v>
      </c>
      <c r="G339" s="14">
        <f t="shared" ref="G339:H339" si="34">SUM(G331:G338)</f>
        <v>150</v>
      </c>
      <c r="H339" s="14">
        <f t="shared" si="34"/>
        <v>27912</v>
      </c>
      <c r="I339" s="6"/>
      <c r="O339" s="26"/>
    </row>
    <row r="340" spans="1:257" s="3" customFormat="1" x14ac:dyDescent="0.2">
      <c r="A340" s="45"/>
      <c r="B340" s="45"/>
      <c r="D340" s="6"/>
      <c r="E340" s="6"/>
      <c r="F340" s="6"/>
      <c r="G340" s="6"/>
      <c r="H340" s="6"/>
      <c r="I340" s="6"/>
      <c r="O340" s="26"/>
    </row>
    <row r="341" spans="1:257" s="3" customFormat="1" x14ac:dyDescent="0.2">
      <c r="A341" s="45"/>
      <c r="B341" s="45"/>
      <c r="D341" s="6"/>
      <c r="E341" s="6"/>
      <c r="F341" s="6"/>
      <c r="G341" s="6"/>
      <c r="H341" s="6"/>
      <c r="I341" s="6"/>
      <c r="O341" s="26"/>
    </row>
    <row r="342" spans="1:257" s="3" customFormat="1" x14ac:dyDescent="0.2">
      <c r="A342" s="44" t="s">
        <v>622</v>
      </c>
      <c r="B342" s="45"/>
      <c r="D342" s="6"/>
      <c r="E342" s="6"/>
      <c r="F342" s="6"/>
      <c r="G342" s="6"/>
      <c r="H342" s="6"/>
      <c r="I342" s="6"/>
      <c r="O342" s="26"/>
    </row>
    <row r="343" spans="1:257" ht="12.45" customHeight="1" x14ac:dyDescent="0.2">
      <c r="A343" s="44" t="s">
        <v>248</v>
      </c>
      <c r="B343" s="44"/>
      <c r="C343" s="44"/>
      <c r="D343" s="44"/>
      <c r="E343" s="44"/>
      <c r="F343" s="44"/>
      <c r="G343" s="44"/>
      <c r="H343" s="44"/>
      <c r="I343" s="44"/>
      <c r="J343" s="44"/>
      <c r="K343" s="44"/>
      <c r="L343" s="44"/>
      <c r="M343" s="44"/>
      <c r="N343" s="44"/>
      <c r="O343" s="44"/>
      <c r="P343" s="44"/>
      <c r="Q343" s="44"/>
      <c r="R343" s="44"/>
      <c r="S343" s="44"/>
      <c r="T343" s="44"/>
      <c r="U343" s="44"/>
      <c r="V343" s="44"/>
      <c r="W343" s="44"/>
      <c r="X343" s="44"/>
      <c r="Y343" s="44"/>
      <c r="Z343" s="44"/>
      <c r="AA343" s="44"/>
      <c r="AB343" s="44"/>
      <c r="AC343" s="44"/>
      <c r="AD343" s="44"/>
      <c r="AE343" s="44"/>
      <c r="AF343" s="44"/>
      <c r="AG343" s="44"/>
      <c r="AH343" s="44"/>
      <c r="AI343" s="44"/>
      <c r="AJ343" s="44"/>
      <c r="AK343" s="44"/>
      <c r="AL343" s="44"/>
      <c r="AM343" s="44"/>
      <c r="AN343" s="44"/>
      <c r="AO343" s="44"/>
      <c r="AP343" s="44"/>
      <c r="AQ343" s="44"/>
      <c r="AR343" s="44"/>
      <c r="AS343" s="44"/>
      <c r="AT343" s="44"/>
      <c r="AU343" s="44"/>
      <c r="AV343" s="44"/>
      <c r="AW343" s="44"/>
      <c r="AX343" s="44"/>
      <c r="AY343" s="44"/>
      <c r="AZ343" s="44"/>
      <c r="BA343" s="44"/>
      <c r="BB343" s="44"/>
      <c r="BC343" s="44"/>
      <c r="BD343" s="44"/>
      <c r="BE343" s="44"/>
      <c r="BF343" s="44"/>
      <c r="BG343" s="44"/>
      <c r="BH343" s="44"/>
      <c r="BI343" s="44"/>
      <c r="BJ343" s="44"/>
      <c r="BK343" s="44"/>
      <c r="BL343" s="44"/>
      <c r="BM343" s="44"/>
      <c r="BN343" s="44"/>
      <c r="BO343" s="44"/>
      <c r="BP343" s="44"/>
      <c r="BQ343" s="44"/>
      <c r="BR343" s="44"/>
      <c r="BS343" s="44"/>
      <c r="BT343" s="44"/>
      <c r="BU343" s="44"/>
      <c r="BV343" s="44"/>
      <c r="BW343" s="44"/>
      <c r="BX343" s="44"/>
      <c r="BY343" s="44"/>
      <c r="BZ343" s="44"/>
      <c r="CA343" s="44"/>
      <c r="CB343" s="44"/>
      <c r="CC343" s="44"/>
      <c r="CD343" s="44"/>
      <c r="CE343" s="44"/>
      <c r="CF343" s="44"/>
      <c r="CG343" s="44"/>
      <c r="CH343" s="44"/>
      <c r="CI343" s="44"/>
      <c r="CJ343" s="44"/>
      <c r="CK343" s="44"/>
      <c r="CL343" s="44"/>
      <c r="CM343" s="44"/>
      <c r="CN343" s="44"/>
      <c r="CO343" s="44"/>
      <c r="CP343" s="44"/>
      <c r="CQ343" s="44"/>
      <c r="CR343" s="44"/>
      <c r="CS343" s="44"/>
      <c r="CT343" s="44"/>
      <c r="CU343" s="44"/>
      <c r="CV343" s="44"/>
      <c r="CW343" s="44"/>
      <c r="CX343" s="44"/>
      <c r="CY343" s="44"/>
      <c r="CZ343" s="44"/>
      <c r="DA343" s="44"/>
      <c r="DB343" s="44"/>
      <c r="DC343" s="44"/>
      <c r="DD343" s="44"/>
      <c r="DE343" s="44"/>
      <c r="DF343" s="44"/>
      <c r="DG343" s="44"/>
      <c r="DH343" s="44"/>
      <c r="DI343" s="44"/>
      <c r="DJ343" s="44"/>
      <c r="DK343" s="44"/>
      <c r="DL343" s="44"/>
      <c r="DM343" s="44"/>
      <c r="DN343" s="44"/>
      <c r="DO343" s="44"/>
      <c r="DP343" s="44"/>
      <c r="DQ343" s="44"/>
      <c r="DR343" s="44"/>
      <c r="DS343" s="44"/>
      <c r="DT343" s="44"/>
      <c r="DU343" s="44"/>
      <c r="DV343" s="44"/>
      <c r="DW343" s="44"/>
      <c r="DX343" s="44"/>
      <c r="DY343" s="44"/>
      <c r="DZ343" s="44"/>
      <c r="EA343" s="44"/>
      <c r="EB343" s="44"/>
      <c r="EC343" s="44"/>
      <c r="ED343" s="44"/>
      <c r="EE343" s="44"/>
      <c r="EF343" s="44"/>
      <c r="EG343" s="44"/>
      <c r="EH343" s="44"/>
      <c r="EI343" s="44"/>
      <c r="EJ343" s="44"/>
      <c r="EK343" s="44"/>
      <c r="EL343" s="44"/>
      <c r="EM343" s="44"/>
      <c r="EN343" s="44"/>
      <c r="EO343" s="44"/>
      <c r="EP343" s="44"/>
      <c r="EQ343" s="44"/>
      <c r="ER343" s="44"/>
      <c r="ES343" s="44"/>
      <c r="ET343" s="44"/>
      <c r="EU343" s="44"/>
      <c r="EV343" s="44"/>
      <c r="EW343" s="44"/>
      <c r="EX343" s="44"/>
      <c r="EY343" s="44"/>
      <c r="EZ343" s="44"/>
      <c r="FA343" s="44"/>
      <c r="FB343" s="44"/>
      <c r="FC343" s="44"/>
      <c r="FD343" s="44"/>
      <c r="FE343" s="44"/>
      <c r="FF343" s="44"/>
      <c r="FG343" s="44"/>
      <c r="FH343" s="44"/>
      <c r="FI343" s="44"/>
      <c r="FJ343" s="44"/>
      <c r="FK343" s="44"/>
      <c r="FL343" s="44"/>
      <c r="FM343" s="44"/>
      <c r="FN343" s="44"/>
      <c r="FO343" s="44"/>
      <c r="FP343" s="44"/>
      <c r="FQ343" s="44"/>
      <c r="FR343" s="44"/>
      <c r="FS343" s="44"/>
      <c r="FT343" s="44"/>
      <c r="FU343" s="44"/>
      <c r="FV343" s="44"/>
      <c r="FW343" s="44"/>
      <c r="FX343" s="44"/>
      <c r="FY343" s="44"/>
      <c r="FZ343" s="44"/>
      <c r="GA343" s="44"/>
      <c r="GB343" s="44"/>
      <c r="GC343" s="44"/>
      <c r="GD343" s="44"/>
      <c r="GE343" s="44"/>
      <c r="GF343" s="44"/>
      <c r="GG343" s="44"/>
      <c r="GH343" s="44"/>
      <c r="GI343" s="44"/>
      <c r="GJ343" s="44"/>
      <c r="GK343" s="44"/>
      <c r="GL343" s="44"/>
      <c r="GM343" s="44"/>
      <c r="GN343" s="44"/>
      <c r="GO343" s="44"/>
      <c r="GP343" s="44"/>
      <c r="GQ343" s="44"/>
      <c r="GR343" s="44"/>
      <c r="GS343" s="44"/>
      <c r="GT343" s="44"/>
      <c r="GU343" s="44"/>
      <c r="GV343" s="44"/>
      <c r="GW343" s="44"/>
      <c r="GX343" s="44"/>
      <c r="GY343" s="44"/>
      <c r="GZ343" s="44"/>
      <c r="HA343" s="44"/>
      <c r="HB343" s="44"/>
      <c r="HC343" s="44"/>
      <c r="HD343" s="44"/>
      <c r="HE343" s="44"/>
      <c r="HF343" s="44"/>
      <c r="HG343" s="44"/>
      <c r="HH343" s="44"/>
      <c r="HI343" s="44"/>
      <c r="HJ343" s="44"/>
      <c r="HK343" s="44"/>
      <c r="HL343" s="44"/>
      <c r="HM343" s="44"/>
      <c r="HN343" s="44"/>
      <c r="HO343" s="44"/>
      <c r="HP343" s="44"/>
      <c r="HQ343" s="44"/>
      <c r="HR343" s="44"/>
      <c r="HS343" s="44"/>
      <c r="HT343" s="44"/>
      <c r="HU343" s="44"/>
      <c r="HV343" s="44"/>
      <c r="HW343" s="44"/>
      <c r="HX343" s="44"/>
      <c r="HY343" s="44"/>
      <c r="HZ343" s="44"/>
      <c r="IA343" s="44"/>
      <c r="IB343" s="44"/>
      <c r="IC343" s="44"/>
      <c r="ID343" s="44"/>
      <c r="IE343" s="44"/>
      <c r="IF343" s="44"/>
      <c r="IG343" s="44"/>
      <c r="IH343" s="44"/>
      <c r="II343" s="44"/>
      <c r="IJ343" s="44"/>
      <c r="IK343" s="44"/>
      <c r="IL343" s="44"/>
      <c r="IM343" s="44"/>
      <c r="IN343" s="44"/>
      <c r="IO343" s="44"/>
      <c r="IP343" s="44"/>
      <c r="IQ343" s="44"/>
      <c r="IR343" s="44"/>
      <c r="IS343" s="44"/>
      <c r="IT343" s="44"/>
      <c r="IU343" s="44"/>
      <c r="IV343" s="44"/>
      <c r="IW343" s="44"/>
    </row>
    <row r="344" spans="1:257" s="3" customFormat="1" x14ac:dyDescent="0.2">
      <c r="A344" s="45" t="s">
        <v>51</v>
      </c>
      <c r="B344" s="45"/>
      <c r="D344" s="6"/>
      <c r="E344" s="6"/>
      <c r="F344" s="6"/>
      <c r="G344" s="6"/>
      <c r="H344" s="6"/>
      <c r="I344" s="6"/>
      <c r="O344" s="26"/>
    </row>
    <row r="345" spans="1:257" x14ac:dyDescent="0.2">
      <c r="A345" s="47" t="s">
        <v>623</v>
      </c>
      <c r="B345" s="47"/>
      <c r="C345" s="8" t="s">
        <v>624</v>
      </c>
      <c r="D345" s="9">
        <v>0</v>
      </c>
      <c r="E345" s="9"/>
      <c r="F345" s="9">
        <f t="shared" ref="F345" si="35">SUM(D345:E345)</f>
        <v>0</v>
      </c>
      <c r="G345" s="9">
        <v>17</v>
      </c>
      <c r="H345" s="9">
        <v>0</v>
      </c>
      <c r="I345" s="12" t="s">
        <v>347</v>
      </c>
      <c r="J345" s="12"/>
      <c r="O345" s="26"/>
    </row>
    <row r="346" spans="1:257" s="3" customFormat="1" x14ac:dyDescent="0.2">
      <c r="A346" s="48"/>
      <c r="B346" s="48"/>
      <c r="C346" s="13" t="s">
        <v>54</v>
      </c>
      <c r="D346" s="14">
        <f>SUM(D345:D345)</f>
        <v>0</v>
      </c>
      <c r="E346" s="14">
        <f>SUM(E345:E345)</f>
        <v>0</v>
      </c>
      <c r="F346" s="14">
        <f>SUM(F345:F345)</f>
        <v>0</v>
      </c>
      <c r="G346" s="14">
        <f>SUM(G345:G345)</f>
        <v>17</v>
      </c>
      <c r="H346" s="14">
        <f>SUM(H345:H345)</f>
        <v>0</v>
      </c>
      <c r="I346" s="6"/>
      <c r="O346" s="26"/>
    </row>
    <row r="347" spans="1:257" s="3" customFormat="1" x14ac:dyDescent="0.2">
      <c r="A347" s="45"/>
      <c r="B347" s="45"/>
      <c r="D347" s="6"/>
      <c r="E347" s="6"/>
      <c r="F347" s="6"/>
      <c r="G347" s="6"/>
      <c r="H347" s="6"/>
      <c r="I347" s="6"/>
      <c r="O347" s="26"/>
    </row>
    <row r="348" spans="1:257" s="3" customFormat="1" x14ac:dyDescent="0.2">
      <c r="A348" s="45"/>
      <c r="B348" s="45"/>
      <c r="D348" s="6"/>
      <c r="E348" s="6"/>
      <c r="F348" s="6"/>
      <c r="G348" s="6"/>
      <c r="H348" s="6"/>
      <c r="I348" s="6"/>
      <c r="O348" s="26"/>
    </row>
    <row r="349" spans="1:257" s="3" customFormat="1" x14ac:dyDescent="0.2">
      <c r="A349" s="44" t="s">
        <v>625</v>
      </c>
      <c r="B349" s="45"/>
      <c r="D349" s="6"/>
      <c r="E349" s="6"/>
      <c r="F349" s="6"/>
      <c r="G349" s="6"/>
      <c r="H349" s="6"/>
      <c r="I349" s="6"/>
      <c r="O349" s="26"/>
    </row>
    <row r="350" spans="1:257" ht="12.45" customHeight="1" x14ac:dyDescent="0.2">
      <c r="A350" s="44" t="s">
        <v>248</v>
      </c>
      <c r="B350" s="44"/>
      <c r="C350" s="44"/>
      <c r="D350" s="44"/>
      <c r="E350" s="44"/>
      <c r="F350" s="44"/>
      <c r="G350" s="44"/>
      <c r="H350" s="44"/>
      <c r="I350" s="44"/>
      <c r="J350" s="44"/>
      <c r="K350" s="44"/>
      <c r="L350" s="44"/>
      <c r="M350" s="44"/>
      <c r="N350" s="44"/>
      <c r="O350" s="44"/>
      <c r="P350" s="44"/>
      <c r="Q350" s="44"/>
      <c r="R350" s="44"/>
      <c r="S350" s="44"/>
      <c r="T350" s="44"/>
      <c r="U350" s="44"/>
      <c r="V350" s="44"/>
      <c r="W350" s="44"/>
      <c r="X350" s="44"/>
      <c r="Y350" s="44"/>
      <c r="Z350" s="44"/>
      <c r="AA350" s="44"/>
      <c r="AB350" s="44"/>
      <c r="AC350" s="44"/>
      <c r="AD350" s="44"/>
      <c r="AE350" s="44"/>
      <c r="AF350" s="44"/>
      <c r="AG350" s="44"/>
      <c r="AH350" s="44"/>
      <c r="AI350" s="44"/>
      <c r="AJ350" s="44"/>
      <c r="AK350" s="44"/>
      <c r="AL350" s="44"/>
      <c r="AM350" s="44"/>
      <c r="AN350" s="44"/>
      <c r="AO350" s="44"/>
      <c r="AP350" s="44"/>
      <c r="AQ350" s="44"/>
      <c r="AR350" s="44"/>
      <c r="AS350" s="44"/>
      <c r="AT350" s="44"/>
      <c r="AU350" s="44"/>
      <c r="AV350" s="44"/>
      <c r="AW350" s="44"/>
      <c r="AX350" s="44"/>
      <c r="AY350" s="44"/>
      <c r="AZ350" s="44"/>
      <c r="BA350" s="44"/>
      <c r="BB350" s="44"/>
      <c r="BC350" s="44"/>
      <c r="BD350" s="44"/>
      <c r="BE350" s="44"/>
      <c r="BF350" s="44"/>
      <c r="BG350" s="44"/>
      <c r="BH350" s="44"/>
      <c r="BI350" s="44"/>
      <c r="BJ350" s="44"/>
      <c r="BK350" s="44"/>
      <c r="BL350" s="44"/>
      <c r="BM350" s="44"/>
      <c r="BN350" s="44"/>
      <c r="BO350" s="44"/>
      <c r="BP350" s="44"/>
      <c r="BQ350" s="44"/>
      <c r="BR350" s="44"/>
      <c r="BS350" s="44"/>
      <c r="BT350" s="44"/>
      <c r="BU350" s="44"/>
      <c r="BV350" s="44"/>
      <c r="BW350" s="44"/>
      <c r="BX350" s="44"/>
      <c r="BY350" s="44"/>
      <c r="BZ350" s="44"/>
      <c r="CA350" s="44"/>
      <c r="CB350" s="44"/>
      <c r="CC350" s="44"/>
      <c r="CD350" s="44"/>
      <c r="CE350" s="44"/>
      <c r="CF350" s="44"/>
      <c r="CG350" s="44"/>
      <c r="CH350" s="44"/>
      <c r="CI350" s="44"/>
      <c r="CJ350" s="44"/>
      <c r="CK350" s="44"/>
      <c r="CL350" s="44"/>
      <c r="CM350" s="44"/>
      <c r="CN350" s="44"/>
      <c r="CO350" s="44"/>
      <c r="CP350" s="44"/>
      <c r="CQ350" s="44"/>
      <c r="CR350" s="44"/>
      <c r="CS350" s="44"/>
      <c r="CT350" s="44"/>
      <c r="CU350" s="44"/>
      <c r="CV350" s="44"/>
      <c r="CW350" s="44"/>
      <c r="CX350" s="44"/>
      <c r="CY350" s="44"/>
      <c r="CZ350" s="44"/>
      <c r="DA350" s="44"/>
      <c r="DB350" s="44"/>
      <c r="DC350" s="44"/>
      <c r="DD350" s="44"/>
      <c r="DE350" s="44"/>
      <c r="DF350" s="44"/>
      <c r="DG350" s="44"/>
      <c r="DH350" s="44"/>
      <c r="DI350" s="44"/>
      <c r="DJ350" s="44"/>
      <c r="DK350" s="44"/>
      <c r="DL350" s="44"/>
      <c r="DM350" s="44"/>
      <c r="DN350" s="44"/>
      <c r="DO350" s="44"/>
      <c r="DP350" s="44"/>
      <c r="DQ350" s="44"/>
      <c r="DR350" s="44"/>
      <c r="DS350" s="44"/>
      <c r="DT350" s="44"/>
      <c r="DU350" s="44"/>
      <c r="DV350" s="44"/>
      <c r="DW350" s="44"/>
      <c r="DX350" s="44"/>
      <c r="DY350" s="44"/>
      <c r="DZ350" s="44"/>
      <c r="EA350" s="44"/>
      <c r="EB350" s="44"/>
      <c r="EC350" s="44"/>
      <c r="ED350" s="44"/>
      <c r="EE350" s="44"/>
      <c r="EF350" s="44"/>
      <c r="EG350" s="44"/>
      <c r="EH350" s="44"/>
      <c r="EI350" s="44"/>
      <c r="EJ350" s="44"/>
      <c r="EK350" s="44"/>
      <c r="EL350" s="44"/>
      <c r="EM350" s="44"/>
      <c r="EN350" s="44"/>
      <c r="EO350" s="44"/>
      <c r="EP350" s="44"/>
      <c r="EQ350" s="44"/>
      <c r="ER350" s="44"/>
      <c r="ES350" s="44"/>
      <c r="ET350" s="44"/>
      <c r="EU350" s="44"/>
      <c r="EV350" s="44"/>
      <c r="EW350" s="44"/>
      <c r="EX350" s="44"/>
      <c r="EY350" s="44"/>
      <c r="EZ350" s="44"/>
      <c r="FA350" s="44"/>
      <c r="FB350" s="44"/>
      <c r="FC350" s="44"/>
      <c r="FD350" s="44"/>
      <c r="FE350" s="44"/>
      <c r="FF350" s="44"/>
      <c r="FG350" s="44"/>
      <c r="FH350" s="44"/>
      <c r="FI350" s="44"/>
      <c r="FJ350" s="44"/>
      <c r="FK350" s="44"/>
      <c r="FL350" s="44"/>
      <c r="FM350" s="44"/>
      <c r="FN350" s="44"/>
      <c r="FO350" s="44"/>
      <c r="FP350" s="44"/>
      <c r="FQ350" s="44"/>
      <c r="FR350" s="44"/>
      <c r="FS350" s="44"/>
      <c r="FT350" s="44"/>
      <c r="FU350" s="44"/>
      <c r="FV350" s="44"/>
      <c r="FW350" s="44"/>
      <c r="FX350" s="44"/>
      <c r="FY350" s="44"/>
      <c r="FZ350" s="44"/>
      <c r="GA350" s="44"/>
      <c r="GB350" s="44"/>
      <c r="GC350" s="44"/>
      <c r="GD350" s="44"/>
      <c r="GE350" s="44"/>
      <c r="GF350" s="44"/>
      <c r="GG350" s="44"/>
      <c r="GH350" s="44"/>
      <c r="GI350" s="44"/>
      <c r="GJ350" s="44"/>
      <c r="GK350" s="44"/>
      <c r="GL350" s="44"/>
      <c r="GM350" s="44"/>
      <c r="GN350" s="44"/>
      <c r="GO350" s="44"/>
      <c r="GP350" s="44"/>
      <c r="GQ350" s="44"/>
      <c r="GR350" s="44"/>
      <c r="GS350" s="44"/>
      <c r="GT350" s="44"/>
      <c r="GU350" s="44"/>
      <c r="GV350" s="44"/>
      <c r="GW350" s="44"/>
      <c r="GX350" s="44"/>
      <c r="GY350" s="44"/>
      <c r="GZ350" s="44"/>
      <c r="HA350" s="44"/>
      <c r="HB350" s="44"/>
      <c r="HC350" s="44"/>
      <c r="HD350" s="44"/>
      <c r="HE350" s="44"/>
      <c r="HF350" s="44"/>
      <c r="HG350" s="44"/>
      <c r="HH350" s="44"/>
      <c r="HI350" s="44"/>
      <c r="HJ350" s="44"/>
      <c r="HK350" s="44"/>
      <c r="HL350" s="44"/>
      <c r="HM350" s="44"/>
      <c r="HN350" s="44"/>
      <c r="HO350" s="44"/>
      <c r="HP350" s="44"/>
      <c r="HQ350" s="44"/>
      <c r="HR350" s="44"/>
      <c r="HS350" s="44"/>
      <c r="HT350" s="44"/>
      <c r="HU350" s="44"/>
      <c r="HV350" s="44"/>
      <c r="HW350" s="44"/>
      <c r="HX350" s="44"/>
      <c r="HY350" s="44"/>
      <c r="HZ350" s="44"/>
      <c r="IA350" s="44"/>
      <c r="IB350" s="44"/>
      <c r="IC350" s="44"/>
      <c r="ID350" s="44"/>
      <c r="IE350" s="44"/>
      <c r="IF350" s="44"/>
      <c r="IG350" s="44"/>
      <c r="IH350" s="44"/>
      <c r="II350" s="44"/>
      <c r="IJ350" s="44"/>
      <c r="IK350" s="44"/>
      <c r="IL350" s="44"/>
      <c r="IM350" s="44"/>
      <c r="IN350" s="44"/>
      <c r="IO350" s="44"/>
      <c r="IP350" s="44"/>
      <c r="IQ350" s="44"/>
      <c r="IR350" s="44"/>
      <c r="IS350" s="44"/>
      <c r="IT350" s="44"/>
      <c r="IU350" s="44"/>
      <c r="IV350" s="44"/>
      <c r="IW350" s="44"/>
    </row>
    <row r="351" spans="1:257" s="3" customFormat="1" x14ac:dyDescent="0.2">
      <c r="A351" s="45" t="s">
        <v>51</v>
      </c>
      <c r="B351" s="45"/>
      <c r="D351" s="6"/>
      <c r="E351" s="6"/>
      <c r="F351" s="6"/>
      <c r="G351" s="6"/>
      <c r="H351" s="6"/>
      <c r="I351" s="6"/>
      <c r="O351" s="26"/>
    </row>
    <row r="352" spans="1:257" x14ac:dyDescent="0.2">
      <c r="A352" s="47" t="s">
        <v>623</v>
      </c>
      <c r="B352" s="47"/>
      <c r="C352" s="8" t="s">
        <v>626</v>
      </c>
      <c r="D352" s="9">
        <v>0</v>
      </c>
      <c r="E352" s="9">
        <v>25000</v>
      </c>
      <c r="F352" s="9">
        <f t="shared" ref="F352" si="36">SUM(D352:E352)</f>
        <v>25000</v>
      </c>
      <c r="G352" s="9">
        <v>25000</v>
      </c>
      <c r="H352" s="9">
        <v>0</v>
      </c>
      <c r="I352" s="12" t="s">
        <v>347</v>
      </c>
      <c r="J352" s="12"/>
      <c r="O352" s="26"/>
    </row>
    <row r="353" spans="1:257" s="3" customFormat="1" x14ac:dyDescent="0.2">
      <c r="A353" s="48"/>
      <c r="B353" s="48"/>
      <c r="C353" s="13" t="s">
        <v>54</v>
      </c>
      <c r="D353" s="14">
        <f>SUM(D352:D352)</f>
        <v>0</v>
      </c>
      <c r="E353" s="14">
        <f>SUM(E352:E352)</f>
        <v>25000</v>
      </c>
      <c r="F353" s="14">
        <f>SUM(F352:F352)</f>
        <v>25000</v>
      </c>
      <c r="G353" s="14">
        <f>SUM(G352:G352)</f>
        <v>25000</v>
      </c>
      <c r="H353" s="14">
        <f>SUM(H352:H352)</f>
        <v>0</v>
      </c>
      <c r="I353" s="6"/>
      <c r="O353" s="26"/>
    </row>
    <row r="354" spans="1:257" s="3" customFormat="1" x14ac:dyDescent="0.2">
      <c r="A354" s="45"/>
      <c r="B354" s="45"/>
      <c r="D354" s="6"/>
      <c r="E354" s="6"/>
      <c r="F354" s="6"/>
      <c r="G354" s="6"/>
      <c r="H354" s="6"/>
      <c r="I354" s="6"/>
      <c r="O354" s="26"/>
    </row>
    <row r="355" spans="1:257" s="3" customFormat="1" x14ac:dyDescent="0.2">
      <c r="A355" s="45"/>
      <c r="B355" s="45"/>
      <c r="D355" s="6"/>
      <c r="E355" s="6"/>
      <c r="F355" s="6"/>
      <c r="G355" s="6"/>
      <c r="H355" s="6"/>
      <c r="I355" s="6"/>
      <c r="O355" s="26"/>
    </row>
    <row r="356" spans="1:257" s="3" customFormat="1" x14ac:dyDescent="0.2">
      <c r="A356" s="44" t="s">
        <v>625</v>
      </c>
      <c r="B356" s="45"/>
      <c r="D356" s="6"/>
      <c r="E356" s="6"/>
      <c r="F356" s="6"/>
      <c r="G356" s="6"/>
      <c r="H356" s="6"/>
      <c r="I356" s="6"/>
      <c r="O356" s="26"/>
    </row>
    <row r="357" spans="1:257" ht="12.45" customHeight="1" x14ac:dyDescent="0.2">
      <c r="A357" s="44" t="s">
        <v>248</v>
      </c>
      <c r="B357" s="44"/>
      <c r="C357" s="44"/>
      <c r="D357" s="44"/>
      <c r="E357" s="44"/>
      <c r="F357" s="44"/>
      <c r="G357" s="44"/>
      <c r="H357" s="44"/>
      <c r="I357" s="44"/>
      <c r="J357" s="44"/>
      <c r="K357" s="44"/>
      <c r="L357" s="44"/>
      <c r="M357" s="44"/>
      <c r="N357" s="44"/>
      <c r="O357" s="44"/>
      <c r="P357" s="44"/>
      <c r="Q357" s="44"/>
      <c r="R357" s="44"/>
      <c r="S357" s="44"/>
      <c r="T357" s="44"/>
      <c r="U357" s="44"/>
      <c r="V357" s="44"/>
      <c r="W357" s="44"/>
      <c r="X357" s="44"/>
      <c r="Y357" s="44"/>
      <c r="Z357" s="44"/>
      <c r="AA357" s="44"/>
      <c r="AB357" s="44"/>
      <c r="AC357" s="44"/>
      <c r="AD357" s="44"/>
      <c r="AE357" s="44"/>
      <c r="AF357" s="44"/>
      <c r="AG357" s="44"/>
      <c r="AH357" s="44"/>
      <c r="AI357" s="44"/>
      <c r="AJ357" s="44"/>
      <c r="AK357" s="44"/>
      <c r="AL357" s="44"/>
      <c r="AM357" s="44"/>
      <c r="AN357" s="44"/>
      <c r="AO357" s="44"/>
      <c r="AP357" s="44"/>
      <c r="AQ357" s="44"/>
      <c r="AR357" s="44"/>
      <c r="AS357" s="44"/>
      <c r="AT357" s="44"/>
      <c r="AU357" s="44"/>
      <c r="AV357" s="44"/>
      <c r="AW357" s="44"/>
      <c r="AX357" s="44"/>
      <c r="AY357" s="44"/>
      <c r="AZ357" s="44"/>
      <c r="BA357" s="44"/>
      <c r="BB357" s="44"/>
      <c r="BC357" s="44"/>
      <c r="BD357" s="44"/>
      <c r="BE357" s="44"/>
      <c r="BF357" s="44"/>
      <c r="BG357" s="44"/>
      <c r="BH357" s="44"/>
      <c r="BI357" s="44"/>
      <c r="BJ357" s="44"/>
      <c r="BK357" s="44"/>
      <c r="BL357" s="44"/>
      <c r="BM357" s="44"/>
      <c r="BN357" s="44"/>
      <c r="BO357" s="44"/>
      <c r="BP357" s="44"/>
      <c r="BQ357" s="44"/>
      <c r="BR357" s="44"/>
      <c r="BS357" s="44"/>
      <c r="BT357" s="44"/>
      <c r="BU357" s="44"/>
      <c r="BV357" s="44"/>
      <c r="BW357" s="44"/>
      <c r="BX357" s="44"/>
      <c r="BY357" s="44"/>
      <c r="BZ357" s="44"/>
      <c r="CA357" s="44"/>
      <c r="CB357" s="44"/>
      <c r="CC357" s="44"/>
      <c r="CD357" s="44"/>
      <c r="CE357" s="44"/>
      <c r="CF357" s="44"/>
      <c r="CG357" s="44"/>
      <c r="CH357" s="44"/>
      <c r="CI357" s="44"/>
      <c r="CJ357" s="44"/>
      <c r="CK357" s="44"/>
      <c r="CL357" s="44"/>
      <c r="CM357" s="44"/>
      <c r="CN357" s="44"/>
      <c r="CO357" s="44"/>
      <c r="CP357" s="44"/>
      <c r="CQ357" s="44"/>
      <c r="CR357" s="44"/>
      <c r="CS357" s="44"/>
      <c r="CT357" s="44"/>
      <c r="CU357" s="44"/>
      <c r="CV357" s="44"/>
      <c r="CW357" s="44"/>
      <c r="CX357" s="44"/>
      <c r="CY357" s="44"/>
      <c r="CZ357" s="44"/>
      <c r="DA357" s="44"/>
      <c r="DB357" s="44"/>
      <c r="DC357" s="44"/>
      <c r="DD357" s="44"/>
      <c r="DE357" s="44"/>
      <c r="DF357" s="44"/>
      <c r="DG357" s="44"/>
      <c r="DH357" s="44"/>
      <c r="DI357" s="44"/>
      <c r="DJ357" s="44"/>
      <c r="DK357" s="44"/>
      <c r="DL357" s="44"/>
      <c r="DM357" s="44"/>
      <c r="DN357" s="44"/>
      <c r="DO357" s="44"/>
      <c r="DP357" s="44"/>
      <c r="DQ357" s="44"/>
      <c r="DR357" s="44"/>
      <c r="DS357" s="44"/>
      <c r="DT357" s="44"/>
      <c r="DU357" s="44"/>
      <c r="DV357" s="44"/>
      <c r="DW357" s="44"/>
      <c r="DX357" s="44"/>
      <c r="DY357" s="44"/>
      <c r="DZ357" s="44"/>
      <c r="EA357" s="44"/>
      <c r="EB357" s="44"/>
      <c r="EC357" s="44"/>
      <c r="ED357" s="44"/>
      <c r="EE357" s="44"/>
      <c r="EF357" s="44"/>
      <c r="EG357" s="44"/>
      <c r="EH357" s="44"/>
      <c r="EI357" s="44"/>
      <c r="EJ357" s="44"/>
      <c r="EK357" s="44"/>
      <c r="EL357" s="44"/>
      <c r="EM357" s="44"/>
      <c r="EN357" s="44"/>
      <c r="EO357" s="44"/>
      <c r="EP357" s="44"/>
      <c r="EQ357" s="44"/>
      <c r="ER357" s="44"/>
      <c r="ES357" s="44"/>
      <c r="ET357" s="44"/>
      <c r="EU357" s="44"/>
      <c r="EV357" s="44"/>
      <c r="EW357" s="44"/>
      <c r="EX357" s="44"/>
      <c r="EY357" s="44"/>
      <c r="EZ357" s="44"/>
      <c r="FA357" s="44"/>
      <c r="FB357" s="44"/>
      <c r="FC357" s="44"/>
      <c r="FD357" s="44"/>
      <c r="FE357" s="44"/>
      <c r="FF357" s="44"/>
      <c r="FG357" s="44"/>
      <c r="FH357" s="44"/>
      <c r="FI357" s="44"/>
      <c r="FJ357" s="44"/>
      <c r="FK357" s="44"/>
      <c r="FL357" s="44"/>
      <c r="FM357" s="44"/>
      <c r="FN357" s="44"/>
      <c r="FO357" s="44"/>
      <c r="FP357" s="44"/>
      <c r="FQ357" s="44"/>
      <c r="FR357" s="44"/>
      <c r="FS357" s="44"/>
      <c r="FT357" s="44"/>
      <c r="FU357" s="44"/>
      <c r="FV357" s="44"/>
      <c r="FW357" s="44"/>
      <c r="FX357" s="44"/>
      <c r="FY357" s="44"/>
      <c r="FZ357" s="44"/>
      <c r="GA357" s="44"/>
      <c r="GB357" s="44"/>
      <c r="GC357" s="44"/>
      <c r="GD357" s="44"/>
      <c r="GE357" s="44"/>
      <c r="GF357" s="44"/>
      <c r="GG357" s="44"/>
      <c r="GH357" s="44"/>
      <c r="GI357" s="44"/>
      <c r="GJ357" s="44"/>
      <c r="GK357" s="44"/>
      <c r="GL357" s="44"/>
      <c r="GM357" s="44"/>
      <c r="GN357" s="44"/>
      <c r="GO357" s="44"/>
      <c r="GP357" s="44"/>
      <c r="GQ357" s="44"/>
      <c r="GR357" s="44"/>
      <c r="GS357" s="44"/>
      <c r="GT357" s="44"/>
      <c r="GU357" s="44"/>
      <c r="GV357" s="44"/>
      <c r="GW357" s="44"/>
      <c r="GX357" s="44"/>
      <c r="GY357" s="44"/>
      <c r="GZ357" s="44"/>
      <c r="HA357" s="44"/>
      <c r="HB357" s="44"/>
      <c r="HC357" s="44"/>
      <c r="HD357" s="44"/>
      <c r="HE357" s="44"/>
      <c r="HF357" s="44"/>
      <c r="HG357" s="44"/>
      <c r="HH357" s="44"/>
      <c r="HI357" s="44"/>
      <c r="HJ357" s="44"/>
      <c r="HK357" s="44"/>
      <c r="HL357" s="44"/>
      <c r="HM357" s="44"/>
      <c r="HN357" s="44"/>
      <c r="HO357" s="44"/>
      <c r="HP357" s="44"/>
      <c r="HQ357" s="44"/>
      <c r="HR357" s="44"/>
      <c r="HS357" s="44"/>
      <c r="HT357" s="44"/>
      <c r="HU357" s="44"/>
      <c r="HV357" s="44"/>
      <c r="HW357" s="44"/>
      <c r="HX357" s="44"/>
      <c r="HY357" s="44"/>
      <c r="HZ357" s="44"/>
      <c r="IA357" s="44"/>
      <c r="IB357" s="44"/>
      <c r="IC357" s="44"/>
      <c r="ID357" s="44"/>
      <c r="IE357" s="44"/>
      <c r="IF357" s="44"/>
      <c r="IG357" s="44"/>
      <c r="IH357" s="44"/>
      <c r="II357" s="44"/>
      <c r="IJ357" s="44"/>
      <c r="IK357" s="44"/>
      <c r="IL357" s="44"/>
      <c r="IM357" s="44"/>
      <c r="IN357" s="44"/>
      <c r="IO357" s="44"/>
      <c r="IP357" s="44"/>
      <c r="IQ357" s="44"/>
      <c r="IR357" s="44"/>
      <c r="IS357" s="44"/>
      <c r="IT357" s="44"/>
      <c r="IU357" s="44"/>
      <c r="IV357" s="44"/>
      <c r="IW357" s="44"/>
    </row>
    <row r="358" spans="1:257" s="3" customFormat="1" x14ac:dyDescent="0.2">
      <c r="A358" s="45" t="s">
        <v>53</v>
      </c>
      <c r="B358" s="45"/>
      <c r="D358" s="6"/>
      <c r="E358" s="6"/>
      <c r="F358" s="6"/>
      <c r="G358" s="6"/>
      <c r="H358" s="6"/>
      <c r="I358" s="6"/>
      <c r="O358" s="26"/>
    </row>
    <row r="359" spans="1:257" x14ac:dyDescent="0.2">
      <c r="A359" s="47" t="s">
        <v>240</v>
      </c>
      <c r="B359" s="47"/>
      <c r="C359" s="8" t="s">
        <v>667</v>
      </c>
      <c r="D359" s="9">
        <v>0</v>
      </c>
      <c r="E359" s="9">
        <v>295</v>
      </c>
      <c r="F359" s="9">
        <f t="shared" ref="F359:H367" si="37">SUM(D359:E359)</f>
        <v>295</v>
      </c>
      <c r="G359" s="9">
        <v>295</v>
      </c>
      <c r="H359" s="9">
        <v>0</v>
      </c>
      <c r="I359" s="12" t="s">
        <v>347</v>
      </c>
      <c r="J359" s="12"/>
      <c r="O359" s="26"/>
    </row>
    <row r="360" spans="1:257" x14ac:dyDescent="0.2">
      <c r="A360" s="47" t="s">
        <v>240</v>
      </c>
      <c r="B360" s="47"/>
      <c r="C360" s="8" t="s">
        <v>668</v>
      </c>
      <c r="D360" s="9">
        <v>0</v>
      </c>
      <c r="E360" s="9">
        <v>492</v>
      </c>
      <c r="F360" s="9">
        <f t="shared" si="37"/>
        <v>492</v>
      </c>
      <c r="G360" s="9"/>
      <c r="H360" s="9">
        <v>492</v>
      </c>
      <c r="I360" s="12" t="s">
        <v>347</v>
      </c>
      <c r="J360" s="12"/>
      <c r="O360" s="26"/>
    </row>
    <row r="361" spans="1:257" x14ac:dyDescent="0.2">
      <c r="A361" s="47" t="s">
        <v>240</v>
      </c>
      <c r="B361" s="47"/>
      <c r="C361" s="8" t="s">
        <v>669</v>
      </c>
      <c r="D361" s="9">
        <v>0</v>
      </c>
      <c r="E361" s="9">
        <v>10</v>
      </c>
      <c r="F361" s="9">
        <f t="shared" si="37"/>
        <v>10</v>
      </c>
      <c r="G361" s="9"/>
      <c r="H361" s="9">
        <v>10</v>
      </c>
      <c r="I361" s="12" t="s">
        <v>347</v>
      </c>
      <c r="J361" s="12"/>
      <c r="O361" s="26"/>
    </row>
    <row r="362" spans="1:257" x14ac:dyDescent="0.2">
      <c r="A362" s="47" t="s">
        <v>350</v>
      </c>
      <c r="B362" s="47"/>
      <c r="C362" s="8" t="s">
        <v>90</v>
      </c>
      <c r="D362" s="9">
        <v>0</v>
      </c>
      <c r="E362" s="9">
        <v>213</v>
      </c>
      <c r="F362" s="9">
        <f t="shared" si="37"/>
        <v>213</v>
      </c>
      <c r="G362" s="9">
        <v>80</v>
      </c>
      <c r="H362" s="9">
        <v>133</v>
      </c>
      <c r="I362" s="12" t="s">
        <v>347</v>
      </c>
      <c r="J362" s="12"/>
      <c r="O362" s="26"/>
    </row>
    <row r="363" spans="1:257" x14ac:dyDescent="0.2">
      <c r="A363" s="47" t="s">
        <v>670</v>
      </c>
      <c r="B363" s="47"/>
      <c r="C363" s="8" t="s">
        <v>671</v>
      </c>
      <c r="D363" s="9">
        <v>0</v>
      </c>
      <c r="E363" s="9">
        <v>883</v>
      </c>
      <c r="F363" s="9">
        <f t="shared" si="37"/>
        <v>883</v>
      </c>
      <c r="G363" s="9"/>
      <c r="H363" s="9">
        <f t="shared" si="37"/>
        <v>883</v>
      </c>
      <c r="I363" s="12" t="s">
        <v>347</v>
      </c>
      <c r="O363" s="26"/>
    </row>
    <row r="364" spans="1:257" x14ac:dyDescent="0.2">
      <c r="A364" s="47" t="s">
        <v>670</v>
      </c>
      <c r="B364" s="47"/>
      <c r="C364" s="8" t="s">
        <v>708</v>
      </c>
      <c r="D364" s="9"/>
      <c r="E364" s="9"/>
      <c r="F364" s="9">
        <f t="shared" si="37"/>
        <v>0</v>
      </c>
      <c r="G364" s="9"/>
      <c r="H364" s="9">
        <v>7230</v>
      </c>
      <c r="I364" s="12" t="s">
        <v>347</v>
      </c>
      <c r="O364" s="26"/>
    </row>
    <row r="365" spans="1:257" x14ac:dyDescent="0.2">
      <c r="A365" s="47" t="s">
        <v>670</v>
      </c>
      <c r="B365" s="47"/>
      <c r="C365" s="8" t="s">
        <v>672</v>
      </c>
      <c r="D365" s="9">
        <v>0</v>
      </c>
      <c r="E365" s="9">
        <v>17671</v>
      </c>
      <c r="F365" s="9">
        <f t="shared" si="37"/>
        <v>17671</v>
      </c>
      <c r="G365" s="9"/>
      <c r="H365" s="9">
        <f t="shared" si="37"/>
        <v>17671</v>
      </c>
      <c r="I365" s="12" t="s">
        <v>347</v>
      </c>
      <c r="O365" s="26"/>
    </row>
    <row r="366" spans="1:257" x14ac:dyDescent="0.2">
      <c r="A366" s="47" t="s">
        <v>670</v>
      </c>
      <c r="B366" s="47"/>
      <c r="C366" s="8" t="s">
        <v>673</v>
      </c>
      <c r="D366" s="9">
        <v>0</v>
      </c>
      <c r="E366" s="9">
        <v>426</v>
      </c>
      <c r="F366" s="9">
        <f t="shared" si="37"/>
        <v>426</v>
      </c>
      <c r="G366" s="9"/>
      <c r="H366" s="9">
        <f t="shared" si="37"/>
        <v>426</v>
      </c>
      <c r="I366" s="12" t="s">
        <v>347</v>
      </c>
      <c r="O366" s="26"/>
    </row>
    <row r="367" spans="1:257" x14ac:dyDescent="0.2">
      <c r="A367" s="47" t="s">
        <v>674</v>
      </c>
      <c r="B367" s="47"/>
      <c r="C367" s="8" t="s">
        <v>675</v>
      </c>
      <c r="D367" s="9">
        <v>0</v>
      </c>
      <c r="E367" s="9">
        <v>5010</v>
      </c>
      <c r="F367" s="9">
        <f t="shared" si="37"/>
        <v>5010</v>
      </c>
      <c r="G367" s="9"/>
      <c r="H367" s="9">
        <v>6962</v>
      </c>
      <c r="I367" s="12" t="s">
        <v>347</v>
      </c>
      <c r="O367" s="26"/>
    </row>
    <row r="368" spans="1:257" s="3" customFormat="1" x14ac:dyDescent="0.2">
      <c r="A368" s="48"/>
      <c r="B368" s="48"/>
      <c r="C368" s="13" t="s">
        <v>54</v>
      </c>
      <c r="D368" s="14">
        <f>SUM(D359:D367)</f>
        <v>0</v>
      </c>
      <c r="E368" s="14">
        <f t="shared" ref="E368:G368" si="38">SUM(E359:E367)</f>
        <v>25000</v>
      </c>
      <c r="F368" s="14">
        <f t="shared" si="38"/>
        <v>25000</v>
      </c>
      <c r="G368" s="14">
        <f t="shared" si="38"/>
        <v>375</v>
      </c>
      <c r="H368" s="14">
        <f t="shared" ref="H368" si="39">SUM(H359:H367)</f>
        <v>33807</v>
      </c>
      <c r="I368" s="6"/>
      <c r="O368" s="26"/>
    </row>
    <row r="369" spans="1:15" s="3" customFormat="1" x14ac:dyDescent="0.2">
      <c r="A369" s="45"/>
      <c r="B369" s="45"/>
      <c r="D369" s="6"/>
      <c r="E369" s="6"/>
      <c r="F369" s="6"/>
      <c r="G369" s="6"/>
      <c r="H369" s="6"/>
      <c r="I369" s="6"/>
      <c r="O369" s="26"/>
    </row>
    <row r="370" spans="1:15" s="3" customFormat="1" x14ac:dyDescent="0.2">
      <c r="A370" s="45"/>
      <c r="B370" s="45"/>
      <c r="D370" s="6"/>
      <c r="E370" s="6"/>
      <c r="F370" s="6"/>
      <c r="G370" s="6"/>
      <c r="H370" s="6"/>
      <c r="I370" s="6"/>
      <c r="O370" s="26"/>
    </row>
    <row r="371" spans="1:15" s="3" customFormat="1" x14ac:dyDescent="0.2">
      <c r="A371" s="45"/>
      <c r="B371" s="45"/>
      <c r="D371" s="6"/>
      <c r="E371" s="6"/>
      <c r="F371" s="6"/>
      <c r="G371" s="6"/>
      <c r="H371" s="6"/>
      <c r="I371" s="6"/>
      <c r="O371" s="26"/>
    </row>
    <row r="372" spans="1:15" s="3" customFormat="1" x14ac:dyDescent="0.2">
      <c r="A372" s="45"/>
      <c r="B372" s="45"/>
      <c r="D372" s="6"/>
      <c r="E372" s="6"/>
      <c r="F372" s="6"/>
      <c r="G372" s="6"/>
      <c r="H372" s="6"/>
      <c r="I372" s="6"/>
      <c r="O372" s="26"/>
    </row>
    <row r="373" spans="1:15" s="3" customFormat="1" x14ac:dyDescent="0.2">
      <c r="A373" s="45"/>
      <c r="B373" s="45"/>
      <c r="D373" s="6"/>
      <c r="E373" s="6"/>
      <c r="F373" s="6"/>
      <c r="G373" s="6"/>
      <c r="H373" s="6"/>
      <c r="I373" s="6"/>
      <c r="O373" s="26"/>
    </row>
    <row r="374" spans="1:15" s="3" customFormat="1" x14ac:dyDescent="0.2">
      <c r="A374" s="45"/>
      <c r="B374" s="45"/>
      <c r="D374" s="6"/>
      <c r="E374" s="6"/>
      <c r="F374" s="6"/>
      <c r="G374" s="6"/>
      <c r="H374" s="6"/>
      <c r="I374" s="6"/>
      <c r="O374" s="26"/>
    </row>
    <row r="375" spans="1:15" s="3" customFormat="1" x14ac:dyDescent="0.2">
      <c r="A375" s="45"/>
      <c r="B375" s="45"/>
      <c r="D375" s="6"/>
      <c r="E375" s="6"/>
      <c r="F375" s="6"/>
      <c r="G375" s="6"/>
      <c r="H375" s="6"/>
      <c r="I375" s="6"/>
      <c r="O375" s="26"/>
    </row>
    <row r="376" spans="1:15" s="3" customFormat="1" x14ac:dyDescent="0.2">
      <c r="A376" s="45"/>
      <c r="B376" s="45"/>
      <c r="D376" s="6"/>
      <c r="E376" s="6"/>
      <c r="F376" s="6"/>
      <c r="G376" s="6"/>
      <c r="H376" s="6"/>
      <c r="I376" s="6"/>
      <c r="O376" s="26"/>
    </row>
    <row r="377" spans="1:15" s="3" customFormat="1" x14ac:dyDescent="0.2">
      <c r="A377" s="45"/>
      <c r="B377" s="45"/>
      <c r="D377" s="6"/>
      <c r="E377" s="6"/>
      <c r="F377" s="6"/>
      <c r="G377" s="6"/>
      <c r="H377" s="6"/>
      <c r="I377" s="6"/>
      <c r="O377" s="26"/>
    </row>
    <row r="378" spans="1:15" s="3" customFormat="1" x14ac:dyDescent="0.2">
      <c r="A378" s="45"/>
      <c r="B378" s="45"/>
      <c r="D378" s="6"/>
      <c r="E378" s="6"/>
      <c r="F378" s="6"/>
      <c r="G378" s="6"/>
      <c r="H378" s="6"/>
      <c r="I378" s="6"/>
      <c r="O378" s="26"/>
    </row>
    <row r="379" spans="1:15" s="3" customFormat="1" x14ac:dyDescent="0.2">
      <c r="A379" s="45"/>
      <c r="B379" s="45"/>
      <c r="D379" s="6"/>
      <c r="E379" s="6"/>
      <c r="F379" s="6"/>
      <c r="G379" s="6"/>
      <c r="H379" s="6"/>
      <c r="I379" s="6"/>
      <c r="O379" s="26"/>
    </row>
    <row r="380" spans="1:15" s="3" customFormat="1" x14ac:dyDescent="0.2">
      <c r="A380" s="45"/>
      <c r="B380" s="45"/>
      <c r="D380" s="6"/>
      <c r="E380" s="6"/>
      <c r="F380" s="6"/>
      <c r="G380" s="6"/>
      <c r="H380" s="6"/>
      <c r="I380" s="6"/>
      <c r="O380" s="26"/>
    </row>
    <row r="381" spans="1:15" s="3" customFormat="1" x14ac:dyDescent="0.2">
      <c r="A381" s="45"/>
      <c r="B381" s="45"/>
      <c r="D381" s="6"/>
      <c r="E381" s="6"/>
      <c r="F381" s="6"/>
      <c r="G381" s="6"/>
      <c r="H381" s="6"/>
      <c r="I381" s="6"/>
      <c r="O381" s="26"/>
    </row>
    <row r="382" spans="1:15" s="3" customFormat="1" x14ac:dyDescent="0.2">
      <c r="A382" s="45"/>
      <c r="B382" s="45"/>
      <c r="D382" s="6"/>
      <c r="E382" s="6"/>
      <c r="F382" s="6"/>
      <c r="G382" s="6"/>
      <c r="H382" s="6"/>
      <c r="I382" s="6"/>
      <c r="O382" s="26"/>
    </row>
    <row r="383" spans="1:15" s="1" customFormat="1" ht="30.75" customHeight="1" x14ac:dyDescent="0.2">
      <c r="A383" s="44"/>
      <c r="B383" s="44"/>
      <c r="D383" s="31" t="s">
        <v>576</v>
      </c>
      <c r="E383" s="31" t="s">
        <v>577</v>
      </c>
      <c r="F383" s="31" t="s">
        <v>578</v>
      </c>
      <c r="G383" s="31" t="s">
        <v>579</v>
      </c>
      <c r="H383" s="31" t="s">
        <v>698</v>
      </c>
      <c r="I383" s="90"/>
      <c r="K383" s="3"/>
      <c r="L383" s="3"/>
      <c r="M383" s="3"/>
      <c r="N383" s="2"/>
    </row>
    <row r="384" spans="1:15" s="3" customFormat="1" x14ac:dyDescent="0.2">
      <c r="A384" s="44" t="s">
        <v>647</v>
      </c>
      <c r="B384" s="45"/>
      <c r="D384" s="6"/>
      <c r="E384" s="6"/>
      <c r="F384" s="6"/>
      <c r="G384" s="6"/>
      <c r="H384" s="6"/>
      <c r="I384" s="6"/>
      <c r="O384" s="26"/>
    </row>
    <row r="385" spans="1:257" ht="12.45" customHeight="1" x14ac:dyDescent="0.2">
      <c r="A385" s="44" t="s">
        <v>248</v>
      </c>
      <c r="B385" s="44"/>
      <c r="C385" s="44"/>
      <c r="D385" s="44"/>
      <c r="E385" s="44"/>
      <c r="F385" s="44"/>
      <c r="G385" s="44"/>
      <c r="H385" s="44"/>
      <c r="I385" s="44"/>
      <c r="J385" s="44"/>
      <c r="K385" s="44"/>
      <c r="L385" s="44"/>
      <c r="M385" s="44"/>
      <c r="N385" s="44"/>
      <c r="O385" s="44"/>
      <c r="P385" s="44"/>
      <c r="Q385" s="44"/>
      <c r="R385" s="44"/>
      <c r="S385" s="44"/>
      <c r="T385" s="44"/>
      <c r="U385" s="44"/>
      <c r="V385" s="44"/>
      <c r="W385" s="44"/>
      <c r="X385" s="44"/>
      <c r="Y385" s="44"/>
      <c r="Z385" s="44"/>
      <c r="AA385" s="44"/>
      <c r="AB385" s="44"/>
      <c r="AC385" s="44"/>
      <c r="AD385" s="44"/>
      <c r="AE385" s="44"/>
      <c r="AF385" s="44"/>
      <c r="AG385" s="44"/>
      <c r="AH385" s="44"/>
      <c r="AI385" s="44"/>
      <c r="AJ385" s="44"/>
      <c r="AK385" s="44"/>
      <c r="AL385" s="44"/>
      <c r="AM385" s="44"/>
      <c r="AN385" s="44"/>
      <c r="AO385" s="44"/>
      <c r="AP385" s="44"/>
      <c r="AQ385" s="44"/>
      <c r="AR385" s="44"/>
      <c r="AS385" s="44"/>
      <c r="AT385" s="44"/>
      <c r="AU385" s="44"/>
      <c r="AV385" s="44"/>
      <c r="AW385" s="44"/>
      <c r="AX385" s="44"/>
      <c r="AY385" s="44"/>
      <c r="AZ385" s="44"/>
      <c r="BA385" s="44"/>
      <c r="BB385" s="44"/>
      <c r="BC385" s="44"/>
      <c r="BD385" s="44"/>
      <c r="BE385" s="44"/>
      <c r="BF385" s="44"/>
      <c r="BG385" s="44"/>
      <c r="BH385" s="44"/>
      <c r="BI385" s="44"/>
      <c r="BJ385" s="44"/>
      <c r="BK385" s="44"/>
      <c r="BL385" s="44"/>
      <c r="BM385" s="44"/>
      <c r="BN385" s="44"/>
      <c r="BO385" s="44"/>
      <c r="BP385" s="44"/>
      <c r="BQ385" s="44"/>
      <c r="BR385" s="44"/>
      <c r="BS385" s="44"/>
      <c r="BT385" s="44"/>
      <c r="BU385" s="44"/>
      <c r="BV385" s="44"/>
      <c r="BW385" s="44"/>
      <c r="BX385" s="44"/>
      <c r="BY385" s="44"/>
      <c r="BZ385" s="44"/>
      <c r="CA385" s="44"/>
      <c r="CB385" s="44"/>
      <c r="CC385" s="44"/>
      <c r="CD385" s="44"/>
      <c r="CE385" s="44"/>
      <c r="CF385" s="44"/>
      <c r="CG385" s="44"/>
      <c r="CH385" s="44"/>
      <c r="CI385" s="44"/>
      <c r="CJ385" s="44"/>
      <c r="CK385" s="44"/>
      <c r="CL385" s="44"/>
      <c r="CM385" s="44"/>
      <c r="CN385" s="44"/>
      <c r="CO385" s="44"/>
      <c r="CP385" s="44"/>
      <c r="CQ385" s="44"/>
      <c r="CR385" s="44"/>
      <c r="CS385" s="44"/>
      <c r="CT385" s="44"/>
      <c r="CU385" s="44"/>
      <c r="CV385" s="44"/>
      <c r="CW385" s="44"/>
      <c r="CX385" s="44"/>
      <c r="CY385" s="44"/>
      <c r="CZ385" s="44"/>
      <c r="DA385" s="44"/>
      <c r="DB385" s="44"/>
      <c r="DC385" s="44"/>
      <c r="DD385" s="44"/>
      <c r="DE385" s="44"/>
      <c r="DF385" s="44"/>
      <c r="DG385" s="44"/>
      <c r="DH385" s="44"/>
      <c r="DI385" s="44"/>
      <c r="DJ385" s="44"/>
      <c r="DK385" s="44"/>
      <c r="DL385" s="44"/>
      <c r="DM385" s="44"/>
      <c r="DN385" s="44"/>
      <c r="DO385" s="44"/>
      <c r="DP385" s="44"/>
      <c r="DQ385" s="44"/>
      <c r="DR385" s="44"/>
      <c r="DS385" s="44"/>
      <c r="DT385" s="44"/>
      <c r="DU385" s="44"/>
      <c r="DV385" s="44"/>
      <c r="DW385" s="44"/>
      <c r="DX385" s="44"/>
      <c r="DY385" s="44"/>
      <c r="DZ385" s="44"/>
      <c r="EA385" s="44"/>
      <c r="EB385" s="44"/>
      <c r="EC385" s="44"/>
      <c r="ED385" s="44"/>
      <c r="EE385" s="44"/>
      <c r="EF385" s="44"/>
      <c r="EG385" s="44"/>
      <c r="EH385" s="44"/>
      <c r="EI385" s="44"/>
      <c r="EJ385" s="44"/>
      <c r="EK385" s="44"/>
      <c r="EL385" s="44"/>
      <c r="EM385" s="44"/>
      <c r="EN385" s="44"/>
      <c r="EO385" s="44"/>
      <c r="EP385" s="44"/>
      <c r="EQ385" s="44"/>
      <c r="ER385" s="44"/>
      <c r="ES385" s="44"/>
      <c r="ET385" s="44"/>
      <c r="EU385" s="44"/>
      <c r="EV385" s="44"/>
      <c r="EW385" s="44"/>
      <c r="EX385" s="44"/>
      <c r="EY385" s="44"/>
      <c r="EZ385" s="44"/>
      <c r="FA385" s="44"/>
      <c r="FB385" s="44"/>
      <c r="FC385" s="44"/>
      <c r="FD385" s="44"/>
      <c r="FE385" s="44"/>
      <c r="FF385" s="44"/>
      <c r="FG385" s="44"/>
      <c r="FH385" s="44"/>
      <c r="FI385" s="44"/>
      <c r="FJ385" s="44"/>
      <c r="FK385" s="44"/>
      <c r="FL385" s="44"/>
      <c r="FM385" s="44"/>
      <c r="FN385" s="44"/>
      <c r="FO385" s="44"/>
      <c r="FP385" s="44"/>
      <c r="FQ385" s="44"/>
      <c r="FR385" s="44"/>
      <c r="FS385" s="44"/>
      <c r="FT385" s="44"/>
      <c r="FU385" s="44"/>
      <c r="FV385" s="44"/>
      <c r="FW385" s="44"/>
      <c r="FX385" s="44"/>
      <c r="FY385" s="44"/>
      <c r="FZ385" s="44"/>
      <c r="GA385" s="44"/>
      <c r="GB385" s="44"/>
      <c r="GC385" s="44"/>
      <c r="GD385" s="44"/>
      <c r="GE385" s="44"/>
      <c r="GF385" s="44"/>
      <c r="GG385" s="44"/>
      <c r="GH385" s="44"/>
      <c r="GI385" s="44"/>
      <c r="GJ385" s="44"/>
      <c r="GK385" s="44"/>
      <c r="GL385" s="44"/>
      <c r="GM385" s="44"/>
      <c r="GN385" s="44"/>
      <c r="GO385" s="44"/>
      <c r="GP385" s="44"/>
      <c r="GQ385" s="44"/>
      <c r="GR385" s="44"/>
      <c r="GS385" s="44"/>
      <c r="GT385" s="44"/>
      <c r="GU385" s="44"/>
      <c r="GV385" s="44"/>
      <c r="GW385" s="44"/>
      <c r="GX385" s="44"/>
      <c r="GY385" s="44"/>
      <c r="GZ385" s="44"/>
      <c r="HA385" s="44"/>
      <c r="HB385" s="44"/>
      <c r="HC385" s="44"/>
      <c r="HD385" s="44"/>
      <c r="HE385" s="44"/>
      <c r="HF385" s="44"/>
      <c r="HG385" s="44"/>
      <c r="HH385" s="44"/>
      <c r="HI385" s="44"/>
      <c r="HJ385" s="44"/>
      <c r="HK385" s="44"/>
      <c r="HL385" s="44"/>
      <c r="HM385" s="44"/>
      <c r="HN385" s="44"/>
      <c r="HO385" s="44"/>
      <c r="HP385" s="44"/>
      <c r="HQ385" s="44"/>
      <c r="HR385" s="44"/>
      <c r="HS385" s="44"/>
      <c r="HT385" s="44"/>
      <c r="HU385" s="44"/>
      <c r="HV385" s="44"/>
      <c r="HW385" s="44"/>
      <c r="HX385" s="44"/>
      <c r="HY385" s="44"/>
      <c r="HZ385" s="44"/>
      <c r="IA385" s="44"/>
      <c r="IB385" s="44"/>
      <c r="IC385" s="44"/>
      <c r="ID385" s="44"/>
      <c r="IE385" s="44"/>
      <c r="IF385" s="44"/>
      <c r="IG385" s="44"/>
      <c r="IH385" s="44"/>
      <c r="II385" s="44"/>
      <c r="IJ385" s="44"/>
      <c r="IK385" s="44"/>
      <c r="IL385" s="44"/>
      <c r="IM385" s="44"/>
      <c r="IN385" s="44"/>
      <c r="IO385" s="44"/>
      <c r="IP385" s="44"/>
      <c r="IQ385" s="44"/>
      <c r="IR385" s="44"/>
      <c r="IS385" s="44"/>
      <c r="IT385" s="44"/>
      <c r="IU385" s="44"/>
      <c r="IV385" s="44"/>
      <c r="IW385" s="44"/>
    </row>
    <row r="386" spans="1:257" s="3" customFormat="1" x14ac:dyDescent="0.2">
      <c r="A386" s="45" t="s">
        <v>51</v>
      </c>
      <c r="B386" s="45"/>
      <c r="D386" s="6"/>
      <c r="E386" s="6"/>
      <c r="F386" s="6"/>
      <c r="G386" s="6"/>
      <c r="H386" s="6"/>
      <c r="I386" s="6"/>
      <c r="O386" s="26"/>
    </row>
    <row r="387" spans="1:257" x14ac:dyDescent="0.2">
      <c r="A387" s="47" t="s">
        <v>623</v>
      </c>
      <c r="B387" s="47"/>
      <c r="C387" s="8" t="s">
        <v>626</v>
      </c>
      <c r="D387" s="9">
        <v>0</v>
      </c>
      <c r="E387" s="9">
        <v>5000</v>
      </c>
      <c r="F387" s="9">
        <f t="shared" ref="F387" si="40">SUM(D387:E387)</f>
        <v>5000</v>
      </c>
      <c r="G387" s="9">
        <v>5000</v>
      </c>
      <c r="H387" s="9">
        <v>0</v>
      </c>
      <c r="I387" s="12" t="s">
        <v>347</v>
      </c>
      <c r="J387" s="12"/>
      <c r="O387" s="26"/>
    </row>
    <row r="388" spans="1:257" s="3" customFormat="1" x14ac:dyDescent="0.2">
      <c r="A388" s="48"/>
      <c r="B388" s="48"/>
      <c r="C388" s="13" t="s">
        <v>52</v>
      </c>
      <c r="D388" s="14">
        <f>SUM(D387:D387)</f>
        <v>0</v>
      </c>
      <c r="E388" s="14">
        <f>SUM(E387:E387)</f>
        <v>5000</v>
      </c>
      <c r="F388" s="14">
        <f>SUM(F387:F387)</f>
        <v>5000</v>
      </c>
      <c r="G388" s="14">
        <f>SUM(G387:G387)</f>
        <v>5000</v>
      </c>
      <c r="H388" s="14">
        <f>SUM(H387:H387)</f>
        <v>0</v>
      </c>
      <c r="I388" s="6"/>
      <c r="O388" s="26"/>
    </row>
    <row r="389" spans="1:257" s="3" customFormat="1" x14ac:dyDescent="0.2">
      <c r="A389" s="45"/>
      <c r="B389" s="45"/>
      <c r="D389" s="6"/>
      <c r="E389" s="6"/>
      <c r="F389" s="6"/>
      <c r="G389" s="6"/>
      <c r="H389" s="6"/>
      <c r="I389" s="6"/>
      <c r="O389" s="26"/>
    </row>
    <row r="390" spans="1:257" s="3" customFormat="1" x14ac:dyDescent="0.2">
      <c r="A390" s="45"/>
      <c r="B390" s="45"/>
      <c r="D390" s="6"/>
      <c r="E390" s="6"/>
      <c r="F390" s="6"/>
      <c r="G390" s="6"/>
      <c r="H390" s="6"/>
      <c r="I390" s="6"/>
      <c r="O390" s="26"/>
    </row>
    <row r="391" spans="1:257" s="3" customFormat="1" x14ac:dyDescent="0.2">
      <c r="A391" s="44" t="s">
        <v>647</v>
      </c>
      <c r="B391" s="45"/>
      <c r="D391" s="6"/>
      <c r="E391" s="6"/>
      <c r="F391" s="6"/>
      <c r="G391" s="6"/>
      <c r="H391" s="6"/>
      <c r="I391" s="6"/>
      <c r="O391" s="26"/>
    </row>
    <row r="392" spans="1:257" ht="12.45" customHeight="1" x14ac:dyDescent="0.2">
      <c r="A392" s="44" t="s">
        <v>248</v>
      </c>
      <c r="B392" s="44"/>
      <c r="C392" s="44"/>
      <c r="D392" s="44"/>
      <c r="E392" s="44"/>
      <c r="F392" s="44"/>
      <c r="G392" s="44"/>
      <c r="H392" s="44"/>
      <c r="I392" s="44"/>
      <c r="J392" s="44"/>
      <c r="K392" s="44"/>
      <c r="L392" s="44"/>
      <c r="M392" s="44"/>
      <c r="N392" s="44"/>
      <c r="O392" s="44"/>
      <c r="P392" s="44"/>
      <c r="Q392" s="44"/>
      <c r="R392" s="44"/>
      <c r="S392" s="44"/>
      <c r="T392" s="44"/>
      <c r="U392" s="44"/>
      <c r="V392" s="44"/>
      <c r="W392" s="44"/>
      <c r="X392" s="44"/>
      <c r="Y392" s="44"/>
      <c r="Z392" s="44"/>
      <c r="AA392" s="44"/>
      <c r="AB392" s="44"/>
      <c r="AC392" s="44"/>
      <c r="AD392" s="44"/>
      <c r="AE392" s="44"/>
      <c r="AF392" s="44"/>
      <c r="AG392" s="44"/>
      <c r="AH392" s="44"/>
      <c r="AI392" s="44"/>
      <c r="AJ392" s="44"/>
      <c r="AK392" s="44"/>
      <c r="AL392" s="44"/>
      <c r="AM392" s="44"/>
      <c r="AN392" s="44"/>
      <c r="AO392" s="44"/>
      <c r="AP392" s="44"/>
      <c r="AQ392" s="44"/>
      <c r="AR392" s="44"/>
      <c r="AS392" s="44"/>
      <c r="AT392" s="44"/>
      <c r="AU392" s="44"/>
      <c r="AV392" s="44"/>
      <c r="AW392" s="44"/>
      <c r="AX392" s="44"/>
      <c r="AY392" s="44"/>
      <c r="AZ392" s="44"/>
      <c r="BA392" s="44"/>
      <c r="BB392" s="44"/>
      <c r="BC392" s="44"/>
      <c r="BD392" s="44"/>
      <c r="BE392" s="44"/>
      <c r="BF392" s="44"/>
      <c r="BG392" s="44"/>
      <c r="BH392" s="44"/>
      <c r="BI392" s="44"/>
      <c r="BJ392" s="44"/>
      <c r="BK392" s="44"/>
      <c r="BL392" s="44"/>
      <c r="BM392" s="44"/>
      <c r="BN392" s="44"/>
      <c r="BO392" s="44"/>
      <c r="BP392" s="44"/>
      <c r="BQ392" s="44"/>
      <c r="BR392" s="44"/>
      <c r="BS392" s="44"/>
      <c r="BT392" s="44"/>
      <c r="BU392" s="44"/>
      <c r="BV392" s="44"/>
      <c r="BW392" s="44"/>
      <c r="BX392" s="44"/>
      <c r="BY392" s="44"/>
      <c r="BZ392" s="44"/>
      <c r="CA392" s="44"/>
      <c r="CB392" s="44"/>
      <c r="CC392" s="44"/>
      <c r="CD392" s="44"/>
      <c r="CE392" s="44"/>
      <c r="CF392" s="44"/>
      <c r="CG392" s="44"/>
      <c r="CH392" s="44"/>
      <c r="CI392" s="44"/>
      <c r="CJ392" s="44"/>
      <c r="CK392" s="44"/>
      <c r="CL392" s="44"/>
      <c r="CM392" s="44"/>
      <c r="CN392" s="44"/>
      <c r="CO392" s="44"/>
      <c r="CP392" s="44"/>
      <c r="CQ392" s="44"/>
      <c r="CR392" s="44"/>
      <c r="CS392" s="44"/>
      <c r="CT392" s="44"/>
      <c r="CU392" s="44"/>
      <c r="CV392" s="44"/>
      <c r="CW392" s="44"/>
      <c r="CX392" s="44"/>
      <c r="CY392" s="44"/>
      <c r="CZ392" s="44"/>
      <c r="DA392" s="44"/>
      <c r="DB392" s="44"/>
      <c r="DC392" s="44"/>
      <c r="DD392" s="44"/>
      <c r="DE392" s="44"/>
      <c r="DF392" s="44"/>
      <c r="DG392" s="44"/>
      <c r="DH392" s="44"/>
      <c r="DI392" s="44"/>
      <c r="DJ392" s="44"/>
      <c r="DK392" s="44"/>
      <c r="DL392" s="44"/>
      <c r="DM392" s="44"/>
      <c r="DN392" s="44"/>
      <c r="DO392" s="44"/>
      <c r="DP392" s="44"/>
      <c r="DQ392" s="44"/>
      <c r="DR392" s="44"/>
      <c r="DS392" s="44"/>
      <c r="DT392" s="44"/>
      <c r="DU392" s="44"/>
      <c r="DV392" s="44"/>
      <c r="DW392" s="44"/>
      <c r="DX392" s="44"/>
      <c r="DY392" s="44"/>
      <c r="DZ392" s="44"/>
      <c r="EA392" s="44"/>
      <c r="EB392" s="44"/>
      <c r="EC392" s="44"/>
      <c r="ED392" s="44"/>
      <c r="EE392" s="44"/>
      <c r="EF392" s="44"/>
      <c r="EG392" s="44"/>
      <c r="EH392" s="44"/>
      <c r="EI392" s="44"/>
      <c r="EJ392" s="44"/>
      <c r="EK392" s="44"/>
      <c r="EL392" s="44"/>
      <c r="EM392" s="44"/>
      <c r="EN392" s="44"/>
      <c r="EO392" s="44"/>
      <c r="EP392" s="44"/>
      <c r="EQ392" s="44"/>
      <c r="ER392" s="44"/>
      <c r="ES392" s="44"/>
      <c r="ET392" s="44"/>
      <c r="EU392" s="44"/>
      <c r="EV392" s="44"/>
      <c r="EW392" s="44"/>
      <c r="EX392" s="44"/>
      <c r="EY392" s="44"/>
      <c r="EZ392" s="44"/>
      <c r="FA392" s="44"/>
      <c r="FB392" s="44"/>
      <c r="FC392" s="44"/>
      <c r="FD392" s="44"/>
      <c r="FE392" s="44"/>
      <c r="FF392" s="44"/>
      <c r="FG392" s="44"/>
      <c r="FH392" s="44"/>
      <c r="FI392" s="44"/>
      <c r="FJ392" s="44"/>
      <c r="FK392" s="44"/>
      <c r="FL392" s="44"/>
      <c r="FM392" s="44"/>
      <c r="FN392" s="44"/>
      <c r="FO392" s="44"/>
      <c r="FP392" s="44"/>
      <c r="FQ392" s="44"/>
      <c r="FR392" s="44"/>
      <c r="FS392" s="44"/>
      <c r="FT392" s="44"/>
      <c r="FU392" s="44"/>
      <c r="FV392" s="44"/>
      <c r="FW392" s="44"/>
      <c r="FX392" s="44"/>
      <c r="FY392" s="44"/>
      <c r="FZ392" s="44"/>
      <c r="GA392" s="44"/>
      <c r="GB392" s="44"/>
      <c r="GC392" s="44"/>
      <c r="GD392" s="44"/>
      <c r="GE392" s="44"/>
      <c r="GF392" s="44"/>
      <c r="GG392" s="44"/>
      <c r="GH392" s="44"/>
      <c r="GI392" s="44"/>
      <c r="GJ392" s="44"/>
      <c r="GK392" s="44"/>
      <c r="GL392" s="44"/>
      <c r="GM392" s="44"/>
      <c r="GN392" s="44"/>
      <c r="GO392" s="44"/>
      <c r="GP392" s="44"/>
      <c r="GQ392" s="44"/>
      <c r="GR392" s="44"/>
      <c r="GS392" s="44"/>
      <c r="GT392" s="44"/>
      <c r="GU392" s="44"/>
      <c r="GV392" s="44"/>
      <c r="GW392" s="44"/>
      <c r="GX392" s="44"/>
      <c r="GY392" s="44"/>
      <c r="GZ392" s="44"/>
      <c r="HA392" s="44"/>
      <c r="HB392" s="44"/>
      <c r="HC392" s="44"/>
      <c r="HD392" s="44"/>
      <c r="HE392" s="44"/>
      <c r="HF392" s="44"/>
      <c r="HG392" s="44"/>
      <c r="HH392" s="44"/>
      <c r="HI392" s="44"/>
      <c r="HJ392" s="44"/>
      <c r="HK392" s="44"/>
      <c r="HL392" s="44"/>
      <c r="HM392" s="44"/>
      <c r="HN392" s="44"/>
      <c r="HO392" s="44"/>
      <c r="HP392" s="44"/>
      <c r="HQ392" s="44"/>
      <c r="HR392" s="44"/>
      <c r="HS392" s="44"/>
      <c r="HT392" s="44"/>
      <c r="HU392" s="44"/>
      <c r="HV392" s="44"/>
      <c r="HW392" s="44"/>
      <c r="HX392" s="44"/>
      <c r="HY392" s="44"/>
      <c r="HZ392" s="44"/>
      <c r="IA392" s="44"/>
      <c r="IB392" s="44"/>
      <c r="IC392" s="44"/>
      <c r="ID392" s="44"/>
      <c r="IE392" s="44"/>
      <c r="IF392" s="44"/>
      <c r="IG392" s="44"/>
      <c r="IH392" s="44"/>
      <c r="II392" s="44"/>
      <c r="IJ392" s="44"/>
      <c r="IK392" s="44"/>
      <c r="IL392" s="44"/>
      <c r="IM392" s="44"/>
      <c r="IN392" s="44"/>
      <c r="IO392" s="44"/>
      <c r="IP392" s="44"/>
      <c r="IQ392" s="44"/>
      <c r="IR392" s="44"/>
      <c r="IS392" s="44"/>
      <c r="IT392" s="44"/>
      <c r="IU392" s="44"/>
      <c r="IV392" s="44"/>
      <c r="IW392" s="44"/>
    </row>
    <row r="393" spans="1:257" s="3" customFormat="1" x14ac:dyDescent="0.2">
      <c r="A393" s="45" t="s">
        <v>53</v>
      </c>
      <c r="B393" s="45"/>
      <c r="D393" s="6"/>
      <c r="E393" s="6"/>
      <c r="F393" s="6"/>
      <c r="G393" s="6"/>
      <c r="H393" s="6"/>
      <c r="I393" s="6"/>
      <c r="O393" s="26"/>
    </row>
    <row r="394" spans="1:257" x14ac:dyDescent="0.2">
      <c r="A394" s="47" t="s">
        <v>240</v>
      </c>
      <c r="B394" s="47"/>
      <c r="C394" s="8" t="s">
        <v>668</v>
      </c>
      <c r="D394" s="9">
        <v>0</v>
      </c>
      <c r="E394" s="9">
        <v>79</v>
      </c>
      <c r="F394" s="9">
        <f t="shared" ref="F394:F398" si="41">SUM(D394:E394)</f>
        <v>79</v>
      </c>
      <c r="G394" s="9">
        <v>24</v>
      </c>
      <c r="H394" s="9">
        <v>55</v>
      </c>
      <c r="I394" s="12" t="s">
        <v>347</v>
      </c>
      <c r="J394" s="12"/>
      <c r="O394" s="26"/>
    </row>
    <row r="395" spans="1:257" x14ac:dyDescent="0.2">
      <c r="A395" s="47" t="s">
        <v>240</v>
      </c>
      <c r="B395" s="47"/>
      <c r="C395" s="8" t="s">
        <v>669</v>
      </c>
      <c r="D395" s="9">
        <v>0</v>
      </c>
      <c r="E395" s="9">
        <v>3</v>
      </c>
      <c r="F395" s="9">
        <f t="shared" si="41"/>
        <v>3</v>
      </c>
      <c r="G395" s="9"/>
      <c r="H395" s="9">
        <v>3</v>
      </c>
      <c r="I395" s="12" t="s">
        <v>347</v>
      </c>
      <c r="J395" s="12"/>
      <c r="O395" s="26"/>
    </row>
    <row r="396" spans="1:257" x14ac:dyDescent="0.2">
      <c r="A396" s="47" t="s">
        <v>350</v>
      </c>
      <c r="B396" s="47"/>
      <c r="C396" s="8" t="s">
        <v>90</v>
      </c>
      <c r="D396" s="9">
        <v>0</v>
      </c>
      <c r="E396" s="9">
        <v>21</v>
      </c>
      <c r="F396" s="9">
        <f t="shared" si="41"/>
        <v>21</v>
      </c>
      <c r="G396" s="9">
        <v>6</v>
      </c>
      <c r="H396" s="9">
        <v>15</v>
      </c>
      <c r="I396" s="12" t="s">
        <v>347</v>
      </c>
      <c r="J396" s="12"/>
      <c r="O396" s="26"/>
    </row>
    <row r="397" spans="1:257" x14ac:dyDescent="0.2">
      <c r="A397" s="47" t="s">
        <v>366</v>
      </c>
      <c r="B397" s="47"/>
      <c r="C397" s="8" t="s">
        <v>676</v>
      </c>
      <c r="D397" s="9">
        <v>0</v>
      </c>
      <c r="E397" s="9">
        <v>3856</v>
      </c>
      <c r="F397" s="9">
        <f t="shared" si="41"/>
        <v>3856</v>
      </c>
      <c r="G397" s="9"/>
      <c r="H397" s="9">
        <v>3856</v>
      </c>
      <c r="I397" s="12" t="s">
        <v>347</v>
      </c>
      <c r="O397" s="26"/>
    </row>
    <row r="398" spans="1:257" x14ac:dyDescent="0.2">
      <c r="A398" s="47" t="s">
        <v>352</v>
      </c>
      <c r="B398" s="47"/>
      <c r="C398" s="8" t="s">
        <v>519</v>
      </c>
      <c r="D398" s="9">
        <v>0</v>
      </c>
      <c r="E398" s="9">
        <v>1041</v>
      </c>
      <c r="F398" s="9">
        <f t="shared" si="41"/>
        <v>1041</v>
      </c>
      <c r="G398" s="9"/>
      <c r="H398" s="9">
        <v>1041</v>
      </c>
      <c r="I398" s="12" t="s">
        <v>347</v>
      </c>
      <c r="O398" s="26"/>
    </row>
    <row r="399" spans="1:257" s="3" customFormat="1" x14ac:dyDescent="0.2">
      <c r="A399" s="48"/>
      <c r="B399" s="48"/>
      <c r="C399" s="13" t="s">
        <v>54</v>
      </c>
      <c r="D399" s="14">
        <f>SUM(D394:D398)</f>
        <v>0</v>
      </c>
      <c r="E399" s="14">
        <f>SUM(E394:E398)</f>
        <v>5000</v>
      </c>
      <c r="F399" s="14">
        <f>SUM(F394:F398)</f>
        <v>5000</v>
      </c>
      <c r="G399" s="14">
        <f>SUM(G394:G398)</f>
        <v>30</v>
      </c>
      <c r="H399" s="14">
        <f>SUM(H394:H398)</f>
        <v>4970</v>
      </c>
      <c r="I399" s="6"/>
      <c r="O399" s="26"/>
    </row>
    <row r="400" spans="1:257" s="3" customFormat="1" x14ac:dyDescent="0.2">
      <c r="A400" s="45"/>
      <c r="B400" s="45"/>
      <c r="D400" s="6"/>
      <c r="E400" s="6"/>
      <c r="F400" s="6"/>
      <c r="G400" s="6"/>
      <c r="H400" s="6"/>
      <c r="I400" s="6"/>
      <c r="O400" s="26"/>
    </row>
    <row r="401" spans="1:15" s="3" customFormat="1" x14ac:dyDescent="0.2">
      <c r="A401" s="45"/>
      <c r="B401" s="45"/>
      <c r="D401" s="6"/>
      <c r="E401" s="6"/>
      <c r="F401" s="6"/>
      <c r="G401" s="6"/>
      <c r="H401" s="6"/>
      <c r="I401" s="6"/>
      <c r="O401" s="26"/>
    </row>
    <row r="402" spans="1:15" s="3" customFormat="1" x14ac:dyDescent="0.2">
      <c r="A402" s="45" t="s">
        <v>677</v>
      </c>
      <c r="B402" s="45"/>
      <c r="D402" s="6"/>
      <c r="E402" s="6"/>
      <c r="F402" s="6"/>
      <c r="G402" s="6"/>
      <c r="H402" s="6"/>
      <c r="I402" s="6"/>
      <c r="O402" s="26"/>
    </row>
    <row r="403" spans="1:15" s="3" customFormat="1" x14ac:dyDescent="0.2">
      <c r="A403" s="44" t="s">
        <v>248</v>
      </c>
      <c r="B403" s="44"/>
      <c r="C403" s="44"/>
      <c r="D403" s="44"/>
      <c r="E403" s="44"/>
      <c r="F403" s="44"/>
      <c r="G403" s="44"/>
      <c r="H403" s="44"/>
      <c r="I403" s="44"/>
      <c r="O403" s="26"/>
    </row>
    <row r="404" spans="1:15" s="3" customFormat="1" x14ac:dyDescent="0.2">
      <c r="A404" s="45" t="s">
        <v>51</v>
      </c>
      <c r="B404" s="45"/>
      <c r="D404" s="6"/>
      <c r="E404" s="6"/>
      <c r="F404" s="6"/>
      <c r="G404" s="6"/>
      <c r="H404" s="6"/>
      <c r="I404" s="6"/>
      <c r="O404" s="26"/>
    </row>
    <row r="405" spans="1:15" s="3" customFormat="1" x14ac:dyDescent="0.2">
      <c r="A405" s="47" t="s">
        <v>357</v>
      </c>
      <c r="B405" s="47"/>
      <c r="C405" s="8" t="s">
        <v>626</v>
      </c>
      <c r="D405" s="9">
        <v>0</v>
      </c>
      <c r="E405" s="9">
        <v>3035</v>
      </c>
      <c r="F405" s="9">
        <f t="shared" ref="F405" si="42">SUM(D405:E405)</f>
        <v>3035</v>
      </c>
      <c r="G405" s="9">
        <v>3035</v>
      </c>
      <c r="H405" s="9">
        <v>0</v>
      </c>
      <c r="I405" s="12" t="s">
        <v>347</v>
      </c>
      <c r="O405" s="26"/>
    </row>
    <row r="406" spans="1:15" s="3" customFormat="1" x14ac:dyDescent="0.2">
      <c r="A406" s="48"/>
      <c r="B406" s="48"/>
      <c r="C406" s="13" t="s">
        <v>52</v>
      </c>
      <c r="D406" s="14">
        <f>SUM(D405:D405)</f>
        <v>0</v>
      </c>
      <c r="E406" s="14">
        <f>SUM(E405:E405)</f>
        <v>3035</v>
      </c>
      <c r="F406" s="14">
        <f>SUM(F405:F405)</f>
        <v>3035</v>
      </c>
      <c r="G406" s="14">
        <f>SUM(G405:G405)</f>
        <v>3035</v>
      </c>
      <c r="H406" s="14">
        <f>SUM(H405:H405)</f>
        <v>0</v>
      </c>
      <c r="I406" s="6"/>
      <c r="O406" s="26"/>
    </row>
    <row r="407" spans="1:15" s="3" customFormat="1" x14ac:dyDescent="0.2">
      <c r="A407" s="45"/>
      <c r="B407" s="45"/>
      <c r="D407" s="6"/>
      <c r="E407" s="6"/>
      <c r="F407" s="6"/>
      <c r="G407" s="6"/>
      <c r="H407" s="6"/>
      <c r="I407" s="6"/>
      <c r="O407" s="26"/>
    </row>
    <row r="408" spans="1:15" s="3" customFormat="1" x14ac:dyDescent="0.2">
      <c r="A408" s="45"/>
      <c r="B408" s="45"/>
      <c r="D408" s="6"/>
      <c r="E408" s="6"/>
      <c r="F408" s="6"/>
      <c r="G408" s="6"/>
      <c r="H408" s="6"/>
      <c r="I408" s="6"/>
      <c r="O408" s="26"/>
    </row>
    <row r="409" spans="1:15" s="3" customFormat="1" x14ac:dyDescent="0.2">
      <c r="A409" s="45" t="s">
        <v>677</v>
      </c>
      <c r="B409" s="45"/>
      <c r="D409" s="6"/>
      <c r="E409" s="6"/>
      <c r="F409" s="6"/>
      <c r="G409" s="6"/>
      <c r="H409" s="6"/>
      <c r="I409" s="6"/>
      <c r="O409" s="26"/>
    </row>
    <row r="410" spans="1:15" s="3" customFormat="1" x14ac:dyDescent="0.2">
      <c r="A410" s="44" t="s">
        <v>248</v>
      </c>
      <c r="B410" s="44"/>
      <c r="C410" s="44"/>
      <c r="D410" s="44"/>
      <c r="E410" s="44"/>
      <c r="F410" s="44"/>
      <c r="G410" s="44"/>
      <c r="H410" s="44"/>
      <c r="I410" s="44"/>
      <c r="O410" s="26"/>
    </row>
    <row r="411" spans="1:15" s="3" customFormat="1" x14ac:dyDescent="0.2">
      <c r="A411" s="45" t="s">
        <v>53</v>
      </c>
      <c r="B411" s="45"/>
      <c r="D411" s="6"/>
      <c r="E411" s="6"/>
      <c r="F411" s="6"/>
      <c r="G411" s="6"/>
      <c r="H411" s="6"/>
      <c r="I411" s="6"/>
      <c r="O411" s="26"/>
    </row>
    <row r="412" spans="1:15" x14ac:dyDescent="0.2">
      <c r="A412" s="47" t="s">
        <v>233</v>
      </c>
      <c r="B412" s="47"/>
      <c r="C412" s="8" t="s">
        <v>77</v>
      </c>
      <c r="D412" s="9">
        <v>0</v>
      </c>
      <c r="E412" s="9">
        <v>2628</v>
      </c>
      <c r="F412" s="9">
        <f t="shared" ref="F412:F413" si="43">SUM(D412:E412)</f>
        <v>2628</v>
      </c>
      <c r="G412" s="9"/>
      <c r="H412" s="9">
        <v>2774</v>
      </c>
      <c r="I412" s="12" t="s">
        <v>347</v>
      </c>
      <c r="J412" s="12" t="s">
        <v>709</v>
      </c>
      <c r="O412" s="26"/>
    </row>
    <row r="413" spans="1:15" x14ac:dyDescent="0.2">
      <c r="A413" s="47" t="s">
        <v>354</v>
      </c>
      <c r="B413" s="47"/>
      <c r="C413" s="8" t="s">
        <v>678</v>
      </c>
      <c r="D413" s="9">
        <v>0</v>
      </c>
      <c r="E413" s="9">
        <v>407</v>
      </c>
      <c r="F413" s="9">
        <f t="shared" si="43"/>
        <v>407</v>
      </c>
      <c r="G413" s="9"/>
      <c r="H413" s="9">
        <v>361</v>
      </c>
      <c r="I413" s="12" t="s">
        <v>347</v>
      </c>
      <c r="J413" s="12"/>
      <c r="O413" s="26"/>
    </row>
    <row r="414" spans="1:15" s="3" customFormat="1" x14ac:dyDescent="0.2">
      <c r="A414" s="48"/>
      <c r="B414" s="48"/>
      <c r="C414" s="13" t="s">
        <v>54</v>
      </c>
      <c r="D414" s="14">
        <f>SUM(D412:D413)</f>
        <v>0</v>
      </c>
      <c r="E414" s="14">
        <f>SUM(E412:E413)</f>
        <v>3035</v>
      </c>
      <c r="F414" s="14">
        <f>SUM(F412:F413)</f>
        <v>3035</v>
      </c>
      <c r="G414" s="14">
        <f>SUM(G412:G413)</f>
        <v>0</v>
      </c>
      <c r="H414" s="14">
        <f>SUM(H412:H413)</f>
        <v>3135</v>
      </c>
      <c r="I414" s="6"/>
      <c r="O414" s="26"/>
    </row>
    <row r="415" spans="1:15" s="3" customFormat="1" x14ac:dyDescent="0.2">
      <c r="A415" s="45"/>
      <c r="B415" s="45"/>
      <c r="D415" s="6"/>
      <c r="E415" s="6"/>
      <c r="F415" s="6"/>
      <c r="G415" s="6"/>
      <c r="H415" s="6"/>
      <c r="I415" s="6"/>
      <c r="O415" s="26"/>
    </row>
    <row r="416" spans="1:15" s="3" customFormat="1" x14ac:dyDescent="0.2">
      <c r="A416" s="45"/>
      <c r="B416" s="45"/>
      <c r="D416" s="6"/>
      <c r="E416" s="6"/>
      <c r="F416" s="6"/>
      <c r="G416" s="6"/>
      <c r="H416" s="6"/>
      <c r="I416" s="6"/>
      <c r="O416" s="26"/>
    </row>
    <row r="417" spans="1:257" s="3" customFormat="1" x14ac:dyDescent="0.2">
      <c r="A417" s="44" t="s">
        <v>634</v>
      </c>
      <c r="B417" s="45"/>
      <c r="D417" s="6"/>
      <c r="E417" s="6"/>
      <c r="F417" s="6"/>
      <c r="G417" s="6"/>
      <c r="H417" s="6"/>
      <c r="I417" s="6"/>
      <c r="O417" s="26"/>
    </row>
    <row r="418" spans="1:257" ht="12.45" customHeight="1" x14ac:dyDescent="0.2">
      <c r="A418" s="44" t="s">
        <v>248</v>
      </c>
      <c r="B418" s="44"/>
      <c r="C418" s="44"/>
      <c r="D418" s="44"/>
      <c r="E418" s="44"/>
      <c r="F418" s="44"/>
      <c r="G418" s="44"/>
      <c r="H418" s="44"/>
      <c r="I418" s="44"/>
      <c r="J418" s="44"/>
      <c r="K418" s="44"/>
      <c r="L418" s="44"/>
      <c r="M418" s="44"/>
      <c r="N418" s="44"/>
      <c r="O418" s="44"/>
      <c r="P418" s="44"/>
      <c r="Q418" s="44"/>
      <c r="R418" s="44"/>
      <c r="S418" s="44"/>
      <c r="T418" s="44"/>
      <c r="U418" s="44"/>
      <c r="V418" s="44"/>
      <c r="W418" s="44"/>
      <c r="X418" s="44"/>
      <c r="Y418" s="44"/>
      <c r="Z418" s="44"/>
      <c r="AA418" s="44"/>
      <c r="AB418" s="44"/>
      <c r="AC418" s="44"/>
      <c r="AD418" s="44"/>
      <c r="AE418" s="44"/>
      <c r="AF418" s="44"/>
      <c r="AG418" s="44"/>
      <c r="AH418" s="44"/>
      <c r="AI418" s="44"/>
      <c r="AJ418" s="44"/>
      <c r="AK418" s="44"/>
      <c r="AL418" s="44"/>
      <c r="AM418" s="44"/>
      <c r="AN418" s="44"/>
      <c r="AO418" s="44"/>
      <c r="AP418" s="44"/>
      <c r="AQ418" s="44"/>
      <c r="AR418" s="44"/>
      <c r="AS418" s="44"/>
      <c r="AT418" s="44"/>
      <c r="AU418" s="44"/>
      <c r="AV418" s="44"/>
      <c r="AW418" s="44"/>
      <c r="AX418" s="44"/>
      <c r="AY418" s="44"/>
      <c r="AZ418" s="44"/>
      <c r="BA418" s="44"/>
      <c r="BB418" s="44"/>
      <c r="BC418" s="44"/>
      <c r="BD418" s="44"/>
      <c r="BE418" s="44"/>
      <c r="BF418" s="44"/>
      <c r="BG418" s="44"/>
      <c r="BH418" s="44"/>
      <c r="BI418" s="44"/>
      <c r="BJ418" s="44"/>
      <c r="BK418" s="44"/>
      <c r="BL418" s="44"/>
      <c r="BM418" s="44"/>
      <c r="BN418" s="44"/>
      <c r="BO418" s="44"/>
      <c r="BP418" s="44"/>
      <c r="BQ418" s="44"/>
      <c r="BR418" s="44"/>
      <c r="BS418" s="44"/>
      <c r="BT418" s="44"/>
      <c r="BU418" s="44"/>
      <c r="BV418" s="44"/>
      <c r="BW418" s="44"/>
      <c r="BX418" s="44"/>
      <c r="BY418" s="44"/>
      <c r="BZ418" s="44"/>
      <c r="CA418" s="44"/>
      <c r="CB418" s="44"/>
      <c r="CC418" s="44"/>
      <c r="CD418" s="44"/>
      <c r="CE418" s="44"/>
      <c r="CF418" s="44"/>
      <c r="CG418" s="44"/>
      <c r="CH418" s="44"/>
      <c r="CI418" s="44"/>
      <c r="CJ418" s="44"/>
      <c r="CK418" s="44"/>
      <c r="CL418" s="44"/>
      <c r="CM418" s="44"/>
      <c r="CN418" s="44"/>
      <c r="CO418" s="44"/>
      <c r="CP418" s="44"/>
      <c r="CQ418" s="44"/>
      <c r="CR418" s="44"/>
      <c r="CS418" s="44"/>
      <c r="CT418" s="44"/>
      <c r="CU418" s="44"/>
      <c r="CV418" s="44"/>
      <c r="CW418" s="44"/>
      <c r="CX418" s="44"/>
      <c r="CY418" s="44"/>
      <c r="CZ418" s="44"/>
      <c r="DA418" s="44"/>
      <c r="DB418" s="44"/>
      <c r="DC418" s="44"/>
      <c r="DD418" s="44"/>
      <c r="DE418" s="44"/>
      <c r="DF418" s="44"/>
      <c r="DG418" s="44"/>
      <c r="DH418" s="44"/>
      <c r="DI418" s="44"/>
      <c r="DJ418" s="44"/>
      <c r="DK418" s="44"/>
      <c r="DL418" s="44"/>
      <c r="DM418" s="44"/>
      <c r="DN418" s="44"/>
      <c r="DO418" s="44"/>
      <c r="DP418" s="44"/>
      <c r="DQ418" s="44"/>
      <c r="DR418" s="44"/>
      <c r="DS418" s="44"/>
      <c r="DT418" s="44"/>
      <c r="DU418" s="44"/>
      <c r="DV418" s="44"/>
      <c r="DW418" s="44"/>
      <c r="DX418" s="44"/>
      <c r="DY418" s="44"/>
      <c r="DZ418" s="44"/>
      <c r="EA418" s="44"/>
      <c r="EB418" s="44"/>
      <c r="EC418" s="44"/>
      <c r="ED418" s="44"/>
      <c r="EE418" s="44"/>
      <c r="EF418" s="44"/>
      <c r="EG418" s="44"/>
      <c r="EH418" s="44"/>
      <c r="EI418" s="44"/>
      <c r="EJ418" s="44"/>
      <c r="EK418" s="44"/>
      <c r="EL418" s="44"/>
      <c r="EM418" s="44"/>
      <c r="EN418" s="44"/>
      <c r="EO418" s="44"/>
      <c r="EP418" s="44"/>
      <c r="EQ418" s="44"/>
      <c r="ER418" s="44"/>
      <c r="ES418" s="44"/>
      <c r="ET418" s="44"/>
      <c r="EU418" s="44"/>
      <c r="EV418" s="44"/>
      <c r="EW418" s="44"/>
      <c r="EX418" s="44"/>
      <c r="EY418" s="44"/>
      <c r="EZ418" s="44"/>
      <c r="FA418" s="44"/>
      <c r="FB418" s="44"/>
      <c r="FC418" s="44"/>
      <c r="FD418" s="44"/>
      <c r="FE418" s="44"/>
      <c r="FF418" s="44"/>
      <c r="FG418" s="44"/>
      <c r="FH418" s="44"/>
      <c r="FI418" s="44"/>
      <c r="FJ418" s="44"/>
      <c r="FK418" s="44"/>
      <c r="FL418" s="44"/>
      <c r="FM418" s="44"/>
      <c r="FN418" s="44"/>
      <c r="FO418" s="44"/>
      <c r="FP418" s="44"/>
      <c r="FQ418" s="44"/>
      <c r="FR418" s="44"/>
      <c r="FS418" s="44"/>
      <c r="FT418" s="44"/>
      <c r="FU418" s="44"/>
      <c r="FV418" s="44"/>
      <c r="FW418" s="44"/>
      <c r="FX418" s="44"/>
      <c r="FY418" s="44"/>
      <c r="FZ418" s="44"/>
      <c r="GA418" s="44"/>
      <c r="GB418" s="44"/>
      <c r="GC418" s="44"/>
      <c r="GD418" s="44"/>
      <c r="GE418" s="44"/>
      <c r="GF418" s="44"/>
      <c r="GG418" s="44"/>
      <c r="GH418" s="44"/>
      <c r="GI418" s="44"/>
      <c r="GJ418" s="44"/>
      <c r="GK418" s="44"/>
      <c r="GL418" s="44"/>
      <c r="GM418" s="44"/>
      <c r="GN418" s="44"/>
      <c r="GO418" s="44"/>
      <c r="GP418" s="44"/>
      <c r="GQ418" s="44"/>
      <c r="GR418" s="44"/>
      <c r="GS418" s="44"/>
      <c r="GT418" s="44"/>
      <c r="GU418" s="44"/>
      <c r="GV418" s="44"/>
      <c r="GW418" s="44"/>
      <c r="GX418" s="44"/>
      <c r="GY418" s="44"/>
      <c r="GZ418" s="44"/>
      <c r="HA418" s="44"/>
      <c r="HB418" s="44"/>
      <c r="HC418" s="44"/>
      <c r="HD418" s="44"/>
      <c r="HE418" s="44"/>
      <c r="HF418" s="44"/>
      <c r="HG418" s="44"/>
      <c r="HH418" s="44"/>
      <c r="HI418" s="44"/>
      <c r="HJ418" s="44"/>
      <c r="HK418" s="44"/>
      <c r="HL418" s="44"/>
      <c r="HM418" s="44"/>
      <c r="HN418" s="44"/>
      <c r="HO418" s="44"/>
      <c r="HP418" s="44"/>
      <c r="HQ418" s="44"/>
      <c r="HR418" s="44"/>
      <c r="HS418" s="44"/>
      <c r="HT418" s="44"/>
      <c r="HU418" s="44"/>
      <c r="HV418" s="44"/>
      <c r="HW418" s="44"/>
      <c r="HX418" s="44"/>
      <c r="HY418" s="44"/>
      <c r="HZ418" s="44"/>
      <c r="IA418" s="44"/>
      <c r="IB418" s="44"/>
      <c r="IC418" s="44"/>
      <c r="ID418" s="44"/>
      <c r="IE418" s="44"/>
      <c r="IF418" s="44"/>
      <c r="IG418" s="44"/>
      <c r="IH418" s="44"/>
      <c r="II418" s="44"/>
      <c r="IJ418" s="44"/>
      <c r="IK418" s="44"/>
      <c r="IL418" s="44"/>
      <c r="IM418" s="44"/>
      <c r="IN418" s="44"/>
      <c r="IO418" s="44"/>
      <c r="IP418" s="44"/>
      <c r="IQ418" s="44"/>
      <c r="IR418" s="44"/>
      <c r="IS418" s="44"/>
      <c r="IT418" s="44"/>
      <c r="IU418" s="44"/>
      <c r="IV418" s="44"/>
      <c r="IW418" s="44"/>
    </row>
    <row r="419" spans="1:257" s="3" customFormat="1" x14ac:dyDescent="0.2">
      <c r="A419" s="45" t="s">
        <v>53</v>
      </c>
      <c r="B419" s="45"/>
      <c r="D419" s="6"/>
      <c r="E419" s="6"/>
      <c r="F419" s="6"/>
      <c r="G419" s="6"/>
      <c r="H419" s="6"/>
      <c r="I419" s="6"/>
      <c r="O419" s="26"/>
    </row>
    <row r="420" spans="1:257" x14ac:dyDescent="0.2">
      <c r="A420" s="47" t="s">
        <v>366</v>
      </c>
      <c r="B420" s="47"/>
      <c r="C420" s="8" t="s">
        <v>628</v>
      </c>
      <c r="D420" s="9">
        <v>0</v>
      </c>
      <c r="E420" s="9">
        <v>1732</v>
      </c>
      <c r="F420" s="9">
        <f t="shared" ref="F420:F424" si="44">SUM(D420:E420)</f>
        <v>1732</v>
      </c>
      <c r="G420" s="9">
        <v>1583</v>
      </c>
      <c r="H420" s="9">
        <v>149</v>
      </c>
      <c r="I420" s="12" t="s">
        <v>347</v>
      </c>
      <c r="J420" s="12"/>
      <c r="O420" s="26"/>
    </row>
    <row r="421" spans="1:257" x14ac:dyDescent="0.2">
      <c r="A421" s="47" t="s">
        <v>352</v>
      </c>
      <c r="B421" s="47"/>
      <c r="C421" s="8" t="s">
        <v>519</v>
      </c>
      <c r="D421" s="9">
        <v>0</v>
      </c>
      <c r="E421" s="9">
        <v>468</v>
      </c>
      <c r="F421" s="9">
        <f t="shared" si="44"/>
        <v>468</v>
      </c>
      <c r="G421" s="9">
        <v>428</v>
      </c>
      <c r="H421" s="9">
        <v>40</v>
      </c>
      <c r="I421" s="12" t="s">
        <v>347</v>
      </c>
      <c r="O421" s="26"/>
    </row>
    <row r="422" spans="1:257" x14ac:dyDescent="0.2">
      <c r="A422" s="47" t="s">
        <v>629</v>
      </c>
      <c r="B422" s="47"/>
      <c r="C422" s="8" t="s">
        <v>630</v>
      </c>
      <c r="D422" s="9">
        <v>0</v>
      </c>
      <c r="E422" s="9"/>
      <c r="F422" s="9">
        <f t="shared" si="44"/>
        <v>0</v>
      </c>
      <c r="G422" s="9">
        <v>5</v>
      </c>
      <c r="H422" s="9"/>
      <c r="I422" s="12" t="s">
        <v>347</v>
      </c>
      <c r="O422" s="26"/>
    </row>
    <row r="423" spans="1:257" x14ac:dyDescent="0.2">
      <c r="A423" s="47" t="s">
        <v>524</v>
      </c>
      <c r="B423" s="47"/>
      <c r="C423" s="8" t="s">
        <v>631</v>
      </c>
      <c r="D423" s="9">
        <v>0</v>
      </c>
      <c r="E423" s="9">
        <v>945</v>
      </c>
      <c r="F423" s="9">
        <f t="shared" si="44"/>
        <v>945</v>
      </c>
      <c r="G423" s="9">
        <v>102</v>
      </c>
      <c r="H423" s="9">
        <v>838</v>
      </c>
      <c r="I423" s="12" t="s">
        <v>347</v>
      </c>
      <c r="O423" s="26"/>
    </row>
    <row r="424" spans="1:257" x14ac:dyDescent="0.2">
      <c r="A424" s="47" t="s">
        <v>350</v>
      </c>
      <c r="B424" s="47"/>
      <c r="C424" s="8" t="s">
        <v>90</v>
      </c>
      <c r="D424" s="9">
        <v>0</v>
      </c>
      <c r="E424" s="9">
        <v>255</v>
      </c>
      <c r="F424" s="9">
        <f t="shared" si="44"/>
        <v>255</v>
      </c>
      <c r="G424" s="9">
        <v>29</v>
      </c>
      <c r="H424" s="9">
        <v>226</v>
      </c>
      <c r="I424" s="12" t="s">
        <v>347</v>
      </c>
      <c r="O424" s="26"/>
    </row>
    <row r="425" spans="1:257" s="3" customFormat="1" x14ac:dyDescent="0.2">
      <c r="A425" s="48"/>
      <c r="B425" s="48"/>
      <c r="C425" s="13" t="s">
        <v>54</v>
      </c>
      <c r="D425" s="14">
        <f>SUM(D420:D424)</f>
        <v>0</v>
      </c>
      <c r="E425" s="14">
        <f t="shared" ref="E425:G425" si="45">SUM(E420:E424)</f>
        <v>3400</v>
      </c>
      <c r="F425" s="14">
        <f t="shared" si="45"/>
        <v>3400</v>
      </c>
      <c r="G425" s="14">
        <f t="shared" si="45"/>
        <v>2147</v>
      </c>
      <c r="H425" s="14">
        <f t="shared" ref="H425" si="46">SUM(H420:H424)</f>
        <v>1253</v>
      </c>
      <c r="I425" s="6"/>
      <c r="O425" s="26"/>
    </row>
    <row r="426" spans="1:257" s="3" customFormat="1" x14ac:dyDescent="0.2">
      <c r="A426" s="45"/>
      <c r="B426" s="45"/>
      <c r="D426" s="6"/>
      <c r="E426" s="6"/>
      <c r="F426" s="6"/>
      <c r="G426" s="6"/>
      <c r="H426" s="6"/>
      <c r="I426" s="6"/>
      <c r="O426" s="26"/>
    </row>
    <row r="427" spans="1:257" s="3" customFormat="1" x14ac:dyDescent="0.2">
      <c r="A427" s="45"/>
      <c r="B427" s="45"/>
      <c r="D427" s="6"/>
      <c r="E427" s="6"/>
      <c r="F427" s="6"/>
      <c r="G427" s="6"/>
      <c r="H427" s="6"/>
      <c r="I427" s="6"/>
      <c r="O427" s="26"/>
    </row>
    <row r="428" spans="1:257" s="3" customFormat="1" x14ac:dyDescent="0.2">
      <c r="A428" s="44" t="s">
        <v>634</v>
      </c>
      <c r="B428" s="45"/>
      <c r="D428" s="6"/>
      <c r="E428" s="6"/>
      <c r="F428" s="6"/>
      <c r="G428" s="6"/>
      <c r="H428" s="6"/>
      <c r="I428" s="6"/>
      <c r="O428" s="26"/>
    </row>
    <row r="429" spans="1:257" ht="12.45" customHeight="1" x14ac:dyDescent="0.2">
      <c r="A429" s="44" t="s">
        <v>248</v>
      </c>
      <c r="B429" s="44"/>
      <c r="C429" s="44"/>
      <c r="D429" s="44"/>
      <c r="E429" s="44"/>
      <c r="F429" s="44"/>
      <c r="G429" s="44"/>
      <c r="H429" s="44"/>
      <c r="I429" s="44"/>
      <c r="J429" s="44"/>
      <c r="K429" s="44"/>
      <c r="L429" s="44"/>
      <c r="M429" s="44"/>
      <c r="N429" s="44"/>
      <c r="O429" s="44"/>
      <c r="P429" s="44"/>
      <c r="Q429" s="44"/>
      <c r="R429" s="44"/>
      <c r="S429" s="44"/>
      <c r="T429" s="44"/>
      <c r="U429" s="44"/>
      <c r="V429" s="44"/>
      <c r="W429" s="44"/>
      <c r="X429" s="44"/>
      <c r="Y429" s="44"/>
      <c r="Z429" s="44"/>
      <c r="AA429" s="44"/>
      <c r="AB429" s="44"/>
      <c r="AC429" s="44"/>
      <c r="AD429" s="44"/>
      <c r="AE429" s="44"/>
      <c r="AF429" s="44"/>
      <c r="AG429" s="44"/>
      <c r="AH429" s="44"/>
      <c r="AI429" s="44"/>
      <c r="AJ429" s="44"/>
      <c r="AK429" s="44"/>
      <c r="AL429" s="44"/>
      <c r="AM429" s="44"/>
      <c r="AN429" s="44"/>
      <c r="AO429" s="44"/>
      <c r="AP429" s="44"/>
      <c r="AQ429" s="44"/>
      <c r="AR429" s="44"/>
      <c r="AS429" s="44"/>
      <c r="AT429" s="44"/>
      <c r="AU429" s="44"/>
      <c r="AV429" s="44"/>
      <c r="AW429" s="44"/>
      <c r="AX429" s="44"/>
      <c r="AY429" s="44"/>
      <c r="AZ429" s="44"/>
      <c r="BA429" s="44"/>
      <c r="BB429" s="44"/>
      <c r="BC429" s="44"/>
      <c r="BD429" s="44"/>
      <c r="BE429" s="44"/>
      <c r="BF429" s="44"/>
      <c r="BG429" s="44"/>
      <c r="BH429" s="44"/>
      <c r="BI429" s="44"/>
      <c r="BJ429" s="44"/>
      <c r="BK429" s="44"/>
      <c r="BL429" s="44"/>
      <c r="BM429" s="44"/>
      <c r="BN429" s="44"/>
      <c r="BO429" s="44"/>
      <c r="BP429" s="44"/>
      <c r="BQ429" s="44"/>
      <c r="BR429" s="44"/>
      <c r="BS429" s="44"/>
      <c r="BT429" s="44"/>
      <c r="BU429" s="44"/>
      <c r="BV429" s="44"/>
      <c r="BW429" s="44"/>
      <c r="BX429" s="44"/>
      <c r="BY429" s="44"/>
      <c r="BZ429" s="44"/>
      <c r="CA429" s="44"/>
      <c r="CB429" s="44"/>
      <c r="CC429" s="44"/>
      <c r="CD429" s="44"/>
      <c r="CE429" s="44"/>
      <c r="CF429" s="44"/>
      <c r="CG429" s="44"/>
      <c r="CH429" s="44"/>
      <c r="CI429" s="44"/>
      <c r="CJ429" s="44"/>
      <c r="CK429" s="44"/>
      <c r="CL429" s="44"/>
      <c r="CM429" s="44"/>
      <c r="CN429" s="44"/>
      <c r="CO429" s="44"/>
      <c r="CP429" s="44"/>
      <c r="CQ429" s="44"/>
      <c r="CR429" s="44"/>
      <c r="CS429" s="44"/>
      <c r="CT429" s="44"/>
      <c r="CU429" s="44"/>
      <c r="CV429" s="44"/>
      <c r="CW429" s="44"/>
      <c r="CX429" s="44"/>
      <c r="CY429" s="44"/>
      <c r="CZ429" s="44"/>
      <c r="DA429" s="44"/>
      <c r="DB429" s="44"/>
      <c r="DC429" s="44"/>
      <c r="DD429" s="44"/>
      <c r="DE429" s="44"/>
      <c r="DF429" s="44"/>
      <c r="DG429" s="44"/>
      <c r="DH429" s="44"/>
      <c r="DI429" s="44"/>
      <c r="DJ429" s="44"/>
      <c r="DK429" s="44"/>
      <c r="DL429" s="44"/>
      <c r="DM429" s="44"/>
      <c r="DN429" s="44"/>
      <c r="DO429" s="44"/>
      <c r="DP429" s="44"/>
      <c r="DQ429" s="44"/>
      <c r="DR429" s="44"/>
      <c r="DS429" s="44"/>
      <c r="DT429" s="44"/>
      <c r="DU429" s="44"/>
      <c r="DV429" s="44"/>
      <c r="DW429" s="44"/>
      <c r="DX429" s="44"/>
      <c r="DY429" s="44"/>
      <c r="DZ429" s="44"/>
      <c r="EA429" s="44"/>
      <c r="EB429" s="44"/>
      <c r="EC429" s="44"/>
      <c r="ED429" s="44"/>
      <c r="EE429" s="44"/>
      <c r="EF429" s="44"/>
      <c r="EG429" s="44"/>
      <c r="EH429" s="44"/>
      <c r="EI429" s="44"/>
      <c r="EJ429" s="44"/>
      <c r="EK429" s="44"/>
      <c r="EL429" s="44"/>
      <c r="EM429" s="44"/>
      <c r="EN429" s="44"/>
      <c r="EO429" s="44"/>
      <c r="EP429" s="44"/>
      <c r="EQ429" s="44"/>
      <c r="ER429" s="44"/>
      <c r="ES429" s="44"/>
      <c r="ET429" s="44"/>
      <c r="EU429" s="44"/>
      <c r="EV429" s="44"/>
      <c r="EW429" s="44"/>
      <c r="EX429" s="44"/>
      <c r="EY429" s="44"/>
      <c r="EZ429" s="44"/>
      <c r="FA429" s="44"/>
      <c r="FB429" s="44"/>
      <c r="FC429" s="44"/>
      <c r="FD429" s="44"/>
      <c r="FE429" s="44"/>
      <c r="FF429" s="44"/>
      <c r="FG429" s="44"/>
      <c r="FH429" s="44"/>
      <c r="FI429" s="44"/>
      <c r="FJ429" s="44"/>
      <c r="FK429" s="44"/>
      <c r="FL429" s="44"/>
      <c r="FM429" s="44"/>
      <c r="FN429" s="44"/>
      <c r="FO429" s="44"/>
      <c r="FP429" s="44"/>
      <c r="FQ429" s="44"/>
      <c r="FR429" s="44"/>
      <c r="FS429" s="44"/>
      <c r="FT429" s="44"/>
      <c r="FU429" s="44"/>
      <c r="FV429" s="44"/>
      <c r="FW429" s="44"/>
      <c r="FX429" s="44"/>
      <c r="FY429" s="44"/>
      <c r="FZ429" s="44"/>
      <c r="GA429" s="44"/>
      <c r="GB429" s="44"/>
      <c r="GC429" s="44"/>
      <c r="GD429" s="44"/>
      <c r="GE429" s="44"/>
      <c r="GF429" s="44"/>
      <c r="GG429" s="44"/>
      <c r="GH429" s="44"/>
      <c r="GI429" s="44"/>
      <c r="GJ429" s="44"/>
      <c r="GK429" s="44"/>
      <c r="GL429" s="44"/>
      <c r="GM429" s="44"/>
      <c r="GN429" s="44"/>
      <c r="GO429" s="44"/>
      <c r="GP429" s="44"/>
      <c r="GQ429" s="44"/>
      <c r="GR429" s="44"/>
      <c r="GS429" s="44"/>
      <c r="GT429" s="44"/>
      <c r="GU429" s="44"/>
      <c r="GV429" s="44"/>
      <c r="GW429" s="44"/>
      <c r="GX429" s="44"/>
      <c r="GY429" s="44"/>
      <c r="GZ429" s="44"/>
      <c r="HA429" s="44"/>
      <c r="HB429" s="44"/>
      <c r="HC429" s="44"/>
      <c r="HD429" s="44"/>
      <c r="HE429" s="44"/>
      <c r="HF429" s="44"/>
      <c r="HG429" s="44"/>
      <c r="HH429" s="44"/>
      <c r="HI429" s="44"/>
      <c r="HJ429" s="44"/>
      <c r="HK429" s="44"/>
      <c r="HL429" s="44"/>
      <c r="HM429" s="44"/>
      <c r="HN429" s="44"/>
      <c r="HO429" s="44"/>
      <c r="HP429" s="44"/>
      <c r="HQ429" s="44"/>
      <c r="HR429" s="44"/>
      <c r="HS429" s="44"/>
      <c r="HT429" s="44"/>
      <c r="HU429" s="44"/>
      <c r="HV429" s="44"/>
      <c r="HW429" s="44"/>
      <c r="HX429" s="44"/>
      <c r="HY429" s="44"/>
      <c r="HZ429" s="44"/>
      <c r="IA429" s="44"/>
      <c r="IB429" s="44"/>
      <c r="IC429" s="44"/>
      <c r="ID429" s="44"/>
      <c r="IE429" s="44"/>
      <c r="IF429" s="44"/>
      <c r="IG429" s="44"/>
      <c r="IH429" s="44"/>
      <c r="II429" s="44"/>
      <c r="IJ429" s="44"/>
      <c r="IK429" s="44"/>
      <c r="IL429" s="44"/>
      <c r="IM429" s="44"/>
      <c r="IN429" s="44"/>
      <c r="IO429" s="44"/>
      <c r="IP429" s="44"/>
      <c r="IQ429" s="44"/>
      <c r="IR429" s="44"/>
      <c r="IS429" s="44"/>
      <c r="IT429" s="44"/>
      <c r="IU429" s="44"/>
      <c r="IV429" s="44"/>
      <c r="IW429" s="44"/>
    </row>
    <row r="430" spans="1:257" s="3" customFormat="1" x14ac:dyDescent="0.2">
      <c r="A430" s="45" t="s">
        <v>51</v>
      </c>
      <c r="B430" s="45"/>
      <c r="D430" s="6"/>
      <c r="E430" s="6"/>
      <c r="F430" s="6"/>
      <c r="G430" s="6"/>
      <c r="H430" s="6"/>
      <c r="I430" s="6"/>
      <c r="O430" s="26"/>
    </row>
    <row r="431" spans="1:257" x14ac:dyDescent="0.2">
      <c r="A431" s="47" t="s">
        <v>357</v>
      </c>
      <c r="B431" s="47"/>
      <c r="C431" s="8" t="s">
        <v>626</v>
      </c>
      <c r="D431" s="9">
        <v>0</v>
      </c>
      <c r="E431" s="9">
        <v>3400</v>
      </c>
      <c r="F431" s="9">
        <f t="shared" ref="F431" si="47">SUM(D431:E431)</f>
        <v>3400</v>
      </c>
      <c r="G431" s="9">
        <v>3400</v>
      </c>
      <c r="H431" s="9">
        <v>0</v>
      </c>
      <c r="I431" s="12" t="s">
        <v>347</v>
      </c>
      <c r="J431" s="12"/>
      <c r="O431" s="26"/>
    </row>
    <row r="432" spans="1:257" s="3" customFormat="1" x14ac:dyDescent="0.2">
      <c r="A432" s="48"/>
      <c r="B432" s="48"/>
      <c r="C432" s="13" t="s">
        <v>54</v>
      </c>
      <c r="D432" s="14">
        <f>SUM(D431:D431)</f>
        <v>0</v>
      </c>
      <c r="E432" s="14">
        <f>SUM(E431:E431)</f>
        <v>3400</v>
      </c>
      <c r="F432" s="14">
        <f>SUM(F431:F431)</f>
        <v>3400</v>
      </c>
      <c r="G432" s="14">
        <f>SUM(G431:G431)</f>
        <v>3400</v>
      </c>
      <c r="H432" s="14">
        <f>SUM(H431:H431)</f>
        <v>0</v>
      </c>
      <c r="I432" s="6"/>
      <c r="O432" s="26"/>
    </row>
    <row r="433" spans="1:257" s="3" customFormat="1" x14ac:dyDescent="0.2">
      <c r="A433" s="45"/>
      <c r="B433" s="45"/>
      <c r="D433" s="6"/>
      <c r="E433" s="6"/>
      <c r="F433" s="6"/>
      <c r="G433" s="6"/>
      <c r="H433" s="6"/>
      <c r="I433" s="6"/>
      <c r="O433" s="26"/>
    </row>
    <row r="434" spans="1:257" s="3" customFormat="1" x14ac:dyDescent="0.2">
      <c r="A434" s="45"/>
      <c r="B434" s="45"/>
      <c r="D434" s="6"/>
      <c r="E434" s="6"/>
      <c r="F434" s="6"/>
      <c r="G434" s="6"/>
      <c r="H434" s="6"/>
      <c r="I434" s="6"/>
      <c r="O434" s="26"/>
    </row>
    <row r="435" spans="1:257" s="3" customFormat="1" x14ac:dyDescent="0.2">
      <c r="A435" s="44" t="s">
        <v>648</v>
      </c>
      <c r="B435" s="45"/>
      <c r="D435" s="6"/>
      <c r="E435" s="6"/>
      <c r="F435" s="6"/>
      <c r="G435" s="6"/>
      <c r="H435" s="6"/>
      <c r="I435" s="6"/>
      <c r="O435" s="26"/>
    </row>
    <row r="436" spans="1:257" ht="12.45" customHeight="1" x14ac:dyDescent="0.2">
      <c r="A436" s="44" t="s">
        <v>248</v>
      </c>
      <c r="B436" s="44"/>
      <c r="C436" s="44"/>
      <c r="D436" s="44"/>
      <c r="E436" s="44"/>
      <c r="F436" s="44"/>
      <c r="G436" s="44"/>
      <c r="H436" s="44"/>
      <c r="I436" s="44"/>
      <c r="J436" s="44"/>
      <c r="K436" s="44"/>
      <c r="L436" s="44"/>
      <c r="M436" s="44"/>
      <c r="N436" s="44"/>
      <c r="O436" s="44"/>
      <c r="P436" s="44"/>
      <c r="Q436" s="44"/>
      <c r="R436" s="44"/>
      <c r="S436" s="44"/>
      <c r="T436" s="44"/>
      <c r="U436" s="44"/>
      <c r="V436" s="44"/>
      <c r="W436" s="44"/>
      <c r="X436" s="44"/>
      <c r="Y436" s="44"/>
      <c r="Z436" s="44"/>
      <c r="AA436" s="44"/>
      <c r="AB436" s="44"/>
      <c r="AC436" s="44"/>
      <c r="AD436" s="44"/>
      <c r="AE436" s="44"/>
      <c r="AF436" s="44"/>
      <c r="AG436" s="44"/>
      <c r="AH436" s="44"/>
      <c r="AI436" s="44"/>
      <c r="AJ436" s="44"/>
      <c r="AK436" s="44"/>
      <c r="AL436" s="44"/>
      <c r="AM436" s="44"/>
      <c r="AN436" s="44"/>
      <c r="AO436" s="44"/>
      <c r="AP436" s="44"/>
      <c r="AQ436" s="44"/>
      <c r="AR436" s="44"/>
      <c r="AS436" s="44"/>
      <c r="AT436" s="44"/>
      <c r="AU436" s="44"/>
      <c r="AV436" s="44"/>
      <c r="AW436" s="44"/>
      <c r="AX436" s="44"/>
      <c r="AY436" s="44"/>
      <c r="AZ436" s="44"/>
      <c r="BA436" s="44"/>
      <c r="BB436" s="44"/>
      <c r="BC436" s="44"/>
      <c r="BD436" s="44"/>
      <c r="BE436" s="44"/>
      <c r="BF436" s="44"/>
      <c r="BG436" s="44"/>
      <c r="BH436" s="44"/>
      <c r="BI436" s="44"/>
      <c r="BJ436" s="44"/>
      <c r="BK436" s="44"/>
      <c r="BL436" s="44"/>
      <c r="BM436" s="44"/>
      <c r="BN436" s="44"/>
      <c r="BO436" s="44"/>
      <c r="BP436" s="44"/>
      <c r="BQ436" s="44"/>
      <c r="BR436" s="44"/>
      <c r="BS436" s="44"/>
      <c r="BT436" s="44"/>
      <c r="BU436" s="44"/>
      <c r="BV436" s="44"/>
      <c r="BW436" s="44"/>
      <c r="BX436" s="44"/>
      <c r="BY436" s="44"/>
      <c r="BZ436" s="44"/>
      <c r="CA436" s="44"/>
      <c r="CB436" s="44"/>
      <c r="CC436" s="44"/>
      <c r="CD436" s="44"/>
      <c r="CE436" s="44"/>
      <c r="CF436" s="44"/>
      <c r="CG436" s="44"/>
      <c r="CH436" s="44"/>
      <c r="CI436" s="44"/>
      <c r="CJ436" s="44"/>
      <c r="CK436" s="44"/>
      <c r="CL436" s="44"/>
      <c r="CM436" s="44"/>
      <c r="CN436" s="44"/>
      <c r="CO436" s="44"/>
      <c r="CP436" s="44"/>
      <c r="CQ436" s="44"/>
      <c r="CR436" s="44"/>
      <c r="CS436" s="44"/>
      <c r="CT436" s="44"/>
      <c r="CU436" s="44"/>
      <c r="CV436" s="44"/>
      <c r="CW436" s="44"/>
      <c r="CX436" s="44"/>
      <c r="CY436" s="44"/>
      <c r="CZ436" s="44"/>
      <c r="DA436" s="44"/>
      <c r="DB436" s="44"/>
      <c r="DC436" s="44"/>
      <c r="DD436" s="44"/>
      <c r="DE436" s="44"/>
      <c r="DF436" s="44"/>
      <c r="DG436" s="44"/>
      <c r="DH436" s="44"/>
      <c r="DI436" s="44"/>
      <c r="DJ436" s="44"/>
      <c r="DK436" s="44"/>
      <c r="DL436" s="44"/>
      <c r="DM436" s="44"/>
      <c r="DN436" s="44"/>
      <c r="DO436" s="44"/>
      <c r="DP436" s="44"/>
      <c r="DQ436" s="44"/>
      <c r="DR436" s="44"/>
      <c r="DS436" s="44"/>
      <c r="DT436" s="44"/>
      <c r="DU436" s="44"/>
      <c r="DV436" s="44"/>
      <c r="DW436" s="44"/>
      <c r="DX436" s="44"/>
      <c r="DY436" s="44"/>
      <c r="DZ436" s="44"/>
      <c r="EA436" s="44"/>
      <c r="EB436" s="44"/>
      <c r="EC436" s="44"/>
      <c r="ED436" s="44"/>
      <c r="EE436" s="44"/>
      <c r="EF436" s="44"/>
      <c r="EG436" s="44"/>
      <c r="EH436" s="44"/>
      <c r="EI436" s="44"/>
      <c r="EJ436" s="44"/>
      <c r="EK436" s="44"/>
      <c r="EL436" s="44"/>
      <c r="EM436" s="44"/>
      <c r="EN436" s="44"/>
      <c r="EO436" s="44"/>
      <c r="EP436" s="44"/>
      <c r="EQ436" s="44"/>
      <c r="ER436" s="44"/>
      <c r="ES436" s="44"/>
      <c r="ET436" s="44"/>
      <c r="EU436" s="44"/>
      <c r="EV436" s="44"/>
      <c r="EW436" s="44"/>
      <c r="EX436" s="44"/>
      <c r="EY436" s="44"/>
      <c r="EZ436" s="44"/>
      <c r="FA436" s="44"/>
      <c r="FB436" s="44"/>
      <c r="FC436" s="44"/>
      <c r="FD436" s="44"/>
      <c r="FE436" s="44"/>
      <c r="FF436" s="44"/>
      <c r="FG436" s="44"/>
      <c r="FH436" s="44"/>
      <c r="FI436" s="44"/>
      <c r="FJ436" s="44"/>
      <c r="FK436" s="44"/>
      <c r="FL436" s="44"/>
      <c r="FM436" s="44"/>
      <c r="FN436" s="44"/>
      <c r="FO436" s="44"/>
      <c r="FP436" s="44"/>
      <c r="FQ436" s="44"/>
      <c r="FR436" s="44"/>
      <c r="FS436" s="44"/>
      <c r="FT436" s="44"/>
      <c r="FU436" s="44"/>
      <c r="FV436" s="44"/>
      <c r="FW436" s="44"/>
      <c r="FX436" s="44"/>
      <c r="FY436" s="44"/>
      <c r="FZ436" s="44"/>
      <c r="GA436" s="44"/>
      <c r="GB436" s="44"/>
      <c r="GC436" s="44"/>
      <c r="GD436" s="44"/>
      <c r="GE436" s="44"/>
      <c r="GF436" s="44"/>
      <c r="GG436" s="44"/>
      <c r="GH436" s="44"/>
      <c r="GI436" s="44"/>
      <c r="GJ436" s="44"/>
      <c r="GK436" s="44"/>
      <c r="GL436" s="44"/>
      <c r="GM436" s="44"/>
      <c r="GN436" s="44"/>
      <c r="GO436" s="44"/>
      <c r="GP436" s="44"/>
      <c r="GQ436" s="44"/>
      <c r="GR436" s="44"/>
      <c r="GS436" s="44"/>
      <c r="GT436" s="44"/>
      <c r="GU436" s="44"/>
      <c r="GV436" s="44"/>
      <c r="GW436" s="44"/>
      <c r="GX436" s="44"/>
      <c r="GY436" s="44"/>
      <c r="GZ436" s="44"/>
      <c r="HA436" s="44"/>
      <c r="HB436" s="44"/>
      <c r="HC436" s="44"/>
      <c r="HD436" s="44"/>
      <c r="HE436" s="44"/>
      <c r="HF436" s="44"/>
      <c r="HG436" s="44"/>
      <c r="HH436" s="44"/>
      <c r="HI436" s="44"/>
      <c r="HJ436" s="44"/>
      <c r="HK436" s="44"/>
      <c r="HL436" s="44"/>
      <c r="HM436" s="44"/>
      <c r="HN436" s="44"/>
      <c r="HO436" s="44"/>
      <c r="HP436" s="44"/>
      <c r="HQ436" s="44"/>
      <c r="HR436" s="44"/>
      <c r="HS436" s="44"/>
      <c r="HT436" s="44"/>
      <c r="HU436" s="44"/>
      <c r="HV436" s="44"/>
      <c r="HW436" s="44"/>
      <c r="HX436" s="44"/>
      <c r="HY436" s="44"/>
      <c r="HZ436" s="44"/>
      <c r="IA436" s="44"/>
      <c r="IB436" s="44"/>
      <c r="IC436" s="44"/>
      <c r="ID436" s="44"/>
      <c r="IE436" s="44"/>
      <c r="IF436" s="44"/>
      <c r="IG436" s="44"/>
      <c r="IH436" s="44"/>
      <c r="II436" s="44"/>
      <c r="IJ436" s="44"/>
      <c r="IK436" s="44"/>
      <c r="IL436" s="44"/>
      <c r="IM436" s="44"/>
      <c r="IN436" s="44"/>
      <c r="IO436" s="44"/>
      <c r="IP436" s="44"/>
      <c r="IQ436" s="44"/>
      <c r="IR436" s="44"/>
      <c r="IS436" s="44"/>
      <c r="IT436" s="44"/>
      <c r="IU436" s="44"/>
      <c r="IV436" s="44"/>
      <c r="IW436" s="44"/>
    </row>
    <row r="437" spans="1:257" s="3" customFormat="1" x14ac:dyDescent="0.2">
      <c r="A437" s="45" t="s">
        <v>51</v>
      </c>
      <c r="B437" s="45"/>
      <c r="D437" s="6"/>
      <c r="E437" s="6"/>
      <c r="F437" s="6"/>
      <c r="G437" s="6"/>
      <c r="H437" s="6"/>
      <c r="I437" s="6"/>
      <c r="O437" s="26"/>
    </row>
    <row r="438" spans="1:257" x14ac:dyDescent="0.2">
      <c r="A438" s="47" t="s">
        <v>649</v>
      </c>
      <c r="B438" s="47"/>
      <c r="C438" s="8" t="s">
        <v>626</v>
      </c>
      <c r="D438" s="9">
        <v>0</v>
      </c>
      <c r="E438" s="9"/>
      <c r="F438" s="9">
        <f t="shared" ref="F438" si="48">SUM(D438:E438)</f>
        <v>0</v>
      </c>
      <c r="G438" s="9">
        <v>3500</v>
      </c>
      <c r="H438" s="9">
        <v>66770</v>
      </c>
      <c r="I438" s="12" t="s">
        <v>347</v>
      </c>
      <c r="J438" s="12"/>
      <c r="O438" s="26"/>
    </row>
    <row r="439" spans="1:257" s="3" customFormat="1" x14ac:dyDescent="0.2">
      <c r="A439" s="48"/>
      <c r="B439" s="48"/>
      <c r="C439" s="13" t="s">
        <v>52</v>
      </c>
      <c r="D439" s="14">
        <f>SUM(D438:D438)</f>
        <v>0</v>
      </c>
      <c r="E439" s="14">
        <f>SUM(E438:E438)</f>
        <v>0</v>
      </c>
      <c r="F439" s="14">
        <f>SUM(F438:F438)</f>
        <v>0</v>
      </c>
      <c r="G439" s="14">
        <f>SUM(G438:G438)</f>
        <v>3500</v>
      </c>
      <c r="H439" s="14">
        <f>SUM(H438:H438)</f>
        <v>66770</v>
      </c>
      <c r="I439" s="6"/>
      <c r="O439" s="26"/>
    </row>
    <row r="440" spans="1:257" s="3" customFormat="1" x14ac:dyDescent="0.2">
      <c r="A440" s="45"/>
      <c r="B440" s="45"/>
      <c r="D440" s="6"/>
      <c r="E440" s="6"/>
      <c r="F440" s="6"/>
      <c r="G440" s="6"/>
      <c r="H440" s="6"/>
      <c r="I440" s="6"/>
      <c r="O440" s="26"/>
    </row>
    <row r="441" spans="1:257" s="3" customFormat="1" x14ac:dyDescent="0.2">
      <c r="A441" s="45"/>
      <c r="B441" s="45"/>
      <c r="D441" s="6"/>
      <c r="E441" s="6"/>
      <c r="F441" s="6"/>
      <c r="G441" s="6"/>
      <c r="H441" s="6"/>
      <c r="I441" s="6"/>
      <c r="O441" s="26"/>
    </row>
    <row r="442" spans="1:257" s="3" customFormat="1" x14ac:dyDescent="0.2">
      <c r="A442" s="44" t="s">
        <v>648</v>
      </c>
      <c r="B442" s="45"/>
      <c r="D442" s="6"/>
      <c r="E442" s="6"/>
      <c r="F442" s="6"/>
      <c r="G442" s="6"/>
      <c r="H442" s="6"/>
      <c r="I442" s="6"/>
      <c r="O442" s="26"/>
    </row>
    <row r="443" spans="1:257" ht="12.45" customHeight="1" x14ac:dyDescent="0.2">
      <c r="A443" s="44" t="s">
        <v>248</v>
      </c>
      <c r="B443" s="44"/>
      <c r="C443" s="44"/>
      <c r="D443" s="44"/>
      <c r="E443" s="44"/>
      <c r="F443" s="44"/>
      <c r="G443" s="44"/>
      <c r="H443" s="44"/>
      <c r="I443" s="44"/>
      <c r="J443" s="44"/>
      <c r="K443" s="44"/>
      <c r="L443" s="44"/>
      <c r="M443" s="44"/>
      <c r="N443" s="44"/>
      <c r="O443" s="44"/>
      <c r="P443" s="44"/>
      <c r="Q443" s="44"/>
      <c r="R443" s="44"/>
      <c r="S443" s="44"/>
      <c r="T443" s="44"/>
      <c r="U443" s="44"/>
      <c r="V443" s="44"/>
      <c r="W443" s="44"/>
      <c r="X443" s="44"/>
      <c r="Y443" s="44"/>
      <c r="Z443" s="44"/>
      <c r="AA443" s="44"/>
      <c r="AB443" s="44"/>
      <c r="AC443" s="44"/>
      <c r="AD443" s="44"/>
      <c r="AE443" s="44"/>
      <c r="AF443" s="44"/>
      <c r="AG443" s="44"/>
      <c r="AH443" s="44"/>
      <c r="AI443" s="44"/>
      <c r="AJ443" s="44"/>
      <c r="AK443" s="44"/>
      <c r="AL443" s="44"/>
      <c r="AM443" s="44"/>
      <c r="AN443" s="44"/>
      <c r="AO443" s="44"/>
      <c r="AP443" s="44"/>
      <c r="AQ443" s="44"/>
      <c r="AR443" s="44"/>
      <c r="AS443" s="44"/>
      <c r="AT443" s="44"/>
      <c r="AU443" s="44"/>
      <c r="AV443" s="44"/>
      <c r="AW443" s="44"/>
      <c r="AX443" s="44"/>
      <c r="AY443" s="44"/>
      <c r="AZ443" s="44"/>
      <c r="BA443" s="44"/>
      <c r="BB443" s="44"/>
      <c r="BC443" s="44"/>
      <c r="BD443" s="44"/>
      <c r="BE443" s="44"/>
      <c r="BF443" s="44"/>
      <c r="BG443" s="44"/>
      <c r="BH443" s="44"/>
      <c r="BI443" s="44"/>
      <c r="BJ443" s="44"/>
      <c r="BK443" s="44"/>
      <c r="BL443" s="44"/>
      <c r="BM443" s="44"/>
      <c r="BN443" s="44"/>
      <c r="BO443" s="44"/>
      <c r="BP443" s="44"/>
      <c r="BQ443" s="44"/>
      <c r="BR443" s="44"/>
      <c r="BS443" s="44"/>
      <c r="BT443" s="44"/>
      <c r="BU443" s="44"/>
      <c r="BV443" s="44"/>
      <c r="BW443" s="44"/>
      <c r="BX443" s="44"/>
      <c r="BY443" s="44"/>
      <c r="BZ443" s="44"/>
      <c r="CA443" s="44"/>
      <c r="CB443" s="44"/>
      <c r="CC443" s="44"/>
      <c r="CD443" s="44"/>
      <c r="CE443" s="44"/>
      <c r="CF443" s="44"/>
      <c r="CG443" s="44"/>
      <c r="CH443" s="44"/>
      <c r="CI443" s="44"/>
      <c r="CJ443" s="44"/>
      <c r="CK443" s="44"/>
      <c r="CL443" s="44"/>
      <c r="CM443" s="44"/>
      <c r="CN443" s="44"/>
      <c r="CO443" s="44"/>
      <c r="CP443" s="44"/>
      <c r="CQ443" s="44"/>
      <c r="CR443" s="44"/>
      <c r="CS443" s="44"/>
      <c r="CT443" s="44"/>
      <c r="CU443" s="44"/>
      <c r="CV443" s="44"/>
      <c r="CW443" s="44"/>
      <c r="CX443" s="44"/>
      <c r="CY443" s="44"/>
      <c r="CZ443" s="44"/>
      <c r="DA443" s="44"/>
      <c r="DB443" s="44"/>
      <c r="DC443" s="44"/>
      <c r="DD443" s="44"/>
      <c r="DE443" s="44"/>
      <c r="DF443" s="44"/>
      <c r="DG443" s="44"/>
      <c r="DH443" s="44"/>
      <c r="DI443" s="44"/>
      <c r="DJ443" s="44"/>
      <c r="DK443" s="44"/>
      <c r="DL443" s="44"/>
      <c r="DM443" s="44"/>
      <c r="DN443" s="44"/>
      <c r="DO443" s="44"/>
      <c r="DP443" s="44"/>
      <c r="DQ443" s="44"/>
      <c r="DR443" s="44"/>
      <c r="DS443" s="44"/>
      <c r="DT443" s="44"/>
      <c r="DU443" s="44"/>
      <c r="DV443" s="44"/>
      <c r="DW443" s="44"/>
      <c r="DX443" s="44"/>
      <c r="DY443" s="44"/>
      <c r="DZ443" s="44"/>
      <c r="EA443" s="44"/>
      <c r="EB443" s="44"/>
      <c r="EC443" s="44"/>
      <c r="ED443" s="44"/>
      <c r="EE443" s="44"/>
      <c r="EF443" s="44"/>
      <c r="EG443" s="44"/>
      <c r="EH443" s="44"/>
      <c r="EI443" s="44"/>
      <c r="EJ443" s="44"/>
      <c r="EK443" s="44"/>
      <c r="EL443" s="44"/>
      <c r="EM443" s="44"/>
      <c r="EN443" s="44"/>
      <c r="EO443" s="44"/>
      <c r="EP443" s="44"/>
      <c r="EQ443" s="44"/>
      <c r="ER443" s="44"/>
      <c r="ES443" s="44"/>
      <c r="ET443" s="44"/>
      <c r="EU443" s="44"/>
      <c r="EV443" s="44"/>
      <c r="EW443" s="44"/>
      <c r="EX443" s="44"/>
      <c r="EY443" s="44"/>
      <c r="EZ443" s="44"/>
      <c r="FA443" s="44"/>
      <c r="FB443" s="44"/>
      <c r="FC443" s="44"/>
      <c r="FD443" s="44"/>
      <c r="FE443" s="44"/>
      <c r="FF443" s="44"/>
      <c r="FG443" s="44"/>
      <c r="FH443" s="44"/>
      <c r="FI443" s="44"/>
      <c r="FJ443" s="44"/>
      <c r="FK443" s="44"/>
      <c r="FL443" s="44"/>
      <c r="FM443" s="44"/>
      <c r="FN443" s="44"/>
      <c r="FO443" s="44"/>
      <c r="FP443" s="44"/>
      <c r="FQ443" s="44"/>
      <c r="FR443" s="44"/>
      <c r="FS443" s="44"/>
      <c r="FT443" s="44"/>
      <c r="FU443" s="44"/>
      <c r="FV443" s="44"/>
      <c r="FW443" s="44"/>
      <c r="FX443" s="44"/>
      <c r="FY443" s="44"/>
      <c r="FZ443" s="44"/>
      <c r="GA443" s="44"/>
      <c r="GB443" s="44"/>
      <c r="GC443" s="44"/>
      <c r="GD443" s="44"/>
      <c r="GE443" s="44"/>
      <c r="GF443" s="44"/>
      <c r="GG443" s="44"/>
      <c r="GH443" s="44"/>
      <c r="GI443" s="44"/>
      <c r="GJ443" s="44"/>
      <c r="GK443" s="44"/>
      <c r="GL443" s="44"/>
      <c r="GM443" s="44"/>
      <c r="GN443" s="44"/>
      <c r="GO443" s="44"/>
      <c r="GP443" s="44"/>
      <c r="GQ443" s="44"/>
      <c r="GR443" s="44"/>
      <c r="GS443" s="44"/>
      <c r="GT443" s="44"/>
      <c r="GU443" s="44"/>
      <c r="GV443" s="44"/>
      <c r="GW443" s="44"/>
      <c r="GX443" s="44"/>
      <c r="GY443" s="44"/>
      <c r="GZ443" s="44"/>
      <c r="HA443" s="44"/>
      <c r="HB443" s="44"/>
      <c r="HC443" s="44"/>
      <c r="HD443" s="44"/>
      <c r="HE443" s="44"/>
      <c r="HF443" s="44"/>
      <c r="HG443" s="44"/>
      <c r="HH443" s="44"/>
      <c r="HI443" s="44"/>
      <c r="HJ443" s="44"/>
      <c r="HK443" s="44"/>
      <c r="HL443" s="44"/>
      <c r="HM443" s="44"/>
      <c r="HN443" s="44"/>
      <c r="HO443" s="44"/>
      <c r="HP443" s="44"/>
      <c r="HQ443" s="44"/>
      <c r="HR443" s="44"/>
      <c r="HS443" s="44"/>
      <c r="HT443" s="44"/>
      <c r="HU443" s="44"/>
      <c r="HV443" s="44"/>
      <c r="HW443" s="44"/>
      <c r="HX443" s="44"/>
      <c r="HY443" s="44"/>
      <c r="HZ443" s="44"/>
      <c r="IA443" s="44"/>
      <c r="IB443" s="44"/>
      <c r="IC443" s="44"/>
      <c r="ID443" s="44"/>
      <c r="IE443" s="44"/>
      <c r="IF443" s="44"/>
      <c r="IG443" s="44"/>
      <c r="IH443" s="44"/>
      <c r="II443" s="44"/>
      <c r="IJ443" s="44"/>
      <c r="IK443" s="44"/>
      <c r="IL443" s="44"/>
      <c r="IM443" s="44"/>
      <c r="IN443" s="44"/>
      <c r="IO443" s="44"/>
      <c r="IP443" s="44"/>
      <c r="IQ443" s="44"/>
      <c r="IR443" s="44"/>
      <c r="IS443" s="44"/>
      <c r="IT443" s="44"/>
      <c r="IU443" s="44"/>
      <c r="IV443" s="44"/>
      <c r="IW443" s="44"/>
    </row>
    <row r="444" spans="1:257" s="3" customFormat="1" x14ac:dyDescent="0.2">
      <c r="A444" s="45" t="s">
        <v>53</v>
      </c>
      <c r="B444" s="45"/>
      <c r="D444" s="6"/>
      <c r="E444" s="6"/>
      <c r="F444" s="6"/>
      <c r="G444" s="6"/>
      <c r="H444" s="6"/>
      <c r="I444" s="6"/>
      <c r="O444" s="26"/>
    </row>
    <row r="445" spans="1:257" s="3" customFormat="1" x14ac:dyDescent="0.2">
      <c r="A445" s="47" t="s">
        <v>443</v>
      </c>
      <c r="B445" s="47"/>
      <c r="C445" s="8" t="s">
        <v>732</v>
      </c>
      <c r="D445" s="9"/>
      <c r="E445" s="9"/>
      <c r="F445" s="9">
        <f t="shared" ref="F445:F450" si="49">SUM(D445:E445)</f>
        <v>0</v>
      </c>
      <c r="G445" s="9"/>
      <c r="H445" s="9">
        <v>2053</v>
      </c>
      <c r="I445" s="12" t="s">
        <v>347</v>
      </c>
      <c r="O445" s="26"/>
    </row>
    <row r="446" spans="1:257" s="18" customFormat="1" x14ac:dyDescent="0.2">
      <c r="A446" s="72"/>
      <c r="B446" s="72"/>
      <c r="C446" s="73" t="s">
        <v>733</v>
      </c>
      <c r="D446" s="74">
        <f>SUM(D445)</f>
        <v>0</v>
      </c>
      <c r="E446" s="74">
        <f t="shared" ref="E446:H446" si="50">SUM(E445)</f>
        <v>0</v>
      </c>
      <c r="F446" s="74">
        <f t="shared" si="50"/>
        <v>0</v>
      </c>
      <c r="G446" s="74">
        <f t="shared" si="50"/>
        <v>0</v>
      </c>
      <c r="H446" s="74">
        <f t="shared" si="50"/>
        <v>2053</v>
      </c>
      <c r="I446" s="19"/>
      <c r="O446" s="138"/>
    </row>
    <row r="447" spans="1:257" s="3" customFormat="1" x14ac:dyDescent="0.2">
      <c r="A447" s="47" t="s">
        <v>234</v>
      </c>
      <c r="B447" s="47"/>
      <c r="C447" s="8" t="s">
        <v>678</v>
      </c>
      <c r="D447" s="9"/>
      <c r="E447" s="9"/>
      <c r="F447" s="9">
        <f t="shared" si="49"/>
        <v>0</v>
      </c>
      <c r="G447" s="9"/>
      <c r="H447" s="9">
        <v>267</v>
      </c>
      <c r="I447" s="12" t="s">
        <v>347</v>
      </c>
      <c r="O447" s="26"/>
    </row>
    <row r="448" spans="1:257" s="18" customFormat="1" x14ac:dyDescent="0.2">
      <c r="A448" s="72"/>
      <c r="B448" s="72"/>
      <c r="C448" s="73" t="s">
        <v>734</v>
      </c>
      <c r="D448" s="74">
        <f>SUM(D447)</f>
        <v>0</v>
      </c>
      <c r="E448" s="74">
        <f t="shared" ref="E448:H448" si="51">SUM(E447)</f>
        <v>0</v>
      </c>
      <c r="F448" s="74">
        <f t="shared" si="51"/>
        <v>0</v>
      </c>
      <c r="G448" s="74">
        <f t="shared" si="51"/>
        <v>0</v>
      </c>
      <c r="H448" s="74">
        <f t="shared" si="51"/>
        <v>267</v>
      </c>
      <c r="I448" s="19"/>
      <c r="O448" s="138"/>
    </row>
    <row r="449" spans="1:15" s="3" customFormat="1" x14ac:dyDescent="0.2">
      <c r="A449" s="47" t="s">
        <v>666</v>
      </c>
      <c r="B449" s="47"/>
      <c r="C449" s="8" t="s">
        <v>735</v>
      </c>
      <c r="D449" s="9"/>
      <c r="E449" s="9"/>
      <c r="F449" s="9">
        <f t="shared" si="49"/>
        <v>0</v>
      </c>
      <c r="G449" s="9"/>
      <c r="H449" s="9">
        <v>472</v>
      </c>
      <c r="I449" s="12" t="s">
        <v>347</v>
      </c>
      <c r="O449" s="26"/>
    </row>
    <row r="450" spans="1:15" s="3" customFormat="1" x14ac:dyDescent="0.2">
      <c r="A450" s="47" t="s">
        <v>240</v>
      </c>
      <c r="B450" s="47"/>
      <c r="C450" s="8" t="s">
        <v>737</v>
      </c>
      <c r="D450" s="9"/>
      <c r="E450" s="9"/>
      <c r="F450" s="9">
        <f t="shared" si="49"/>
        <v>0</v>
      </c>
      <c r="G450" s="9"/>
      <c r="H450" s="9">
        <v>1496</v>
      </c>
      <c r="I450" s="12" t="s">
        <v>347</v>
      </c>
      <c r="O450" s="26"/>
    </row>
    <row r="451" spans="1:15" x14ac:dyDescent="0.2">
      <c r="A451" s="47" t="s">
        <v>738</v>
      </c>
      <c r="B451" s="47"/>
      <c r="C451" s="8" t="s">
        <v>90</v>
      </c>
      <c r="D451" s="9"/>
      <c r="E451" s="9"/>
      <c r="F451" s="9">
        <f t="shared" ref="F451:F454" si="52">SUM(D451:E451)</f>
        <v>0</v>
      </c>
      <c r="G451" s="9"/>
      <c r="H451" s="9">
        <v>531</v>
      </c>
      <c r="I451" s="12" t="s">
        <v>347</v>
      </c>
      <c r="O451" s="26"/>
    </row>
    <row r="452" spans="1:15" s="18" customFormat="1" x14ac:dyDescent="0.2">
      <c r="A452" s="72"/>
      <c r="B452" s="72"/>
      <c r="C452" s="73" t="s">
        <v>739</v>
      </c>
      <c r="D452" s="74">
        <f>SUM(D449:D451)</f>
        <v>0</v>
      </c>
      <c r="E452" s="74">
        <f t="shared" ref="E452:H452" si="53">SUM(E449:E451)</f>
        <v>0</v>
      </c>
      <c r="F452" s="74">
        <f t="shared" si="53"/>
        <v>0</v>
      </c>
      <c r="G452" s="74">
        <f t="shared" si="53"/>
        <v>0</v>
      </c>
      <c r="H452" s="74">
        <f t="shared" si="53"/>
        <v>2499</v>
      </c>
      <c r="I452" s="19"/>
      <c r="O452" s="138"/>
    </row>
    <row r="453" spans="1:15" x14ac:dyDescent="0.2">
      <c r="A453" s="47" t="s">
        <v>366</v>
      </c>
      <c r="B453" s="47"/>
      <c r="C453" s="8" t="s">
        <v>730</v>
      </c>
      <c r="D453" s="9"/>
      <c r="E453" s="9"/>
      <c r="F453" s="9">
        <f t="shared" si="52"/>
        <v>0</v>
      </c>
      <c r="G453" s="9"/>
      <c r="H453" s="9">
        <v>2362</v>
      </c>
      <c r="I453" s="12" t="s">
        <v>347</v>
      </c>
      <c r="O453" s="26"/>
    </row>
    <row r="454" spans="1:15" x14ac:dyDescent="0.2">
      <c r="A454" s="47" t="s">
        <v>352</v>
      </c>
      <c r="B454" s="47"/>
      <c r="C454" s="8" t="s">
        <v>133</v>
      </c>
      <c r="D454" s="9"/>
      <c r="E454" s="9"/>
      <c r="F454" s="9">
        <f t="shared" si="52"/>
        <v>0</v>
      </c>
      <c r="G454" s="9"/>
      <c r="H454" s="9">
        <v>638</v>
      </c>
      <c r="I454" s="12" t="s">
        <v>347</v>
      </c>
      <c r="O454" s="26"/>
    </row>
    <row r="455" spans="1:15" s="18" customFormat="1" x14ac:dyDescent="0.2">
      <c r="A455" s="72"/>
      <c r="B455" s="72"/>
      <c r="C455" s="73" t="s">
        <v>731</v>
      </c>
      <c r="D455" s="74">
        <f>SUM(D453:D454)</f>
        <v>0</v>
      </c>
      <c r="E455" s="74">
        <f t="shared" ref="E455:H455" si="54">SUM(E453:E454)</f>
        <v>0</v>
      </c>
      <c r="F455" s="74">
        <f t="shared" si="54"/>
        <v>0</v>
      </c>
      <c r="G455" s="74">
        <f t="shared" si="54"/>
        <v>0</v>
      </c>
      <c r="H455" s="74">
        <f t="shared" si="54"/>
        <v>3000</v>
      </c>
      <c r="I455" s="19"/>
      <c r="O455" s="138"/>
    </row>
    <row r="456" spans="1:15" x14ac:dyDescent="0.2">
      <c r="A456" s="47" t="s">
        <v>238</v>
      </c>
      <c r="B456" s="47"/>
      <c r="C456" s="8" t="s">
        <v>727</v>
      </c>
      <c r="D456" s="9">
        <v>0</v>
      </c>
      <c r="E456" s="9"/>
      <c r="F456" s="9">
        <f t="shared" ref="F456:F459" si="55">SUM(D456:E456)</f>
        <v>0</v>
      </c>
      <c r="G456" s="9"/>
      <c r="H456" s="9">
        <v>46772</v>
      </c>
      <c r="I456" s="12" t="s">
        <v>347</v>
      </c>
      <c r="J456" s="12"/>
      <c r="O456" s="26"/>
    </row>
    <row r="457" spans="1:15" x14ac:dyDescent="0.2">
      <c r="A457" s="47" t="s">
        <v>238</v>
      </c>
      <c r="B457" s="47"/>
      <c r="C457" s="8" t="s">
        <v>736</v>
      </c>
      <c r="D457" s="9"/>
      <c r="E457" s="9"/>
      <c r="F457" s="9"/>
      <c r="G457" s="9"/>
      <c r="H457" s="9">
        <v>512</v>
      </c>
      <c r="I457" s="12" t="s">
        <v>347</v>
      </c>
      <c r="J457" s="12"/>
      <c r="O457" s="26"/>
    </row>
    <row r="458" spans="1:15" x14ac:dyDescent="0.2">
      <c r="A458" s="47" t="s">
        <v>238</v>
      </c>
      <c r="B458" s="47"/>
      <c r="C458" s="8" t="s">
        <v>728</v>
      </c>
      <c r="D458" s="9"/>
      <c r="E458" s="9"/>
      <c r="F458" s="9">
        <f t="shared" si="55"/>
        <v>0</v>
      </c>
      <c r="G458" s="9"/>
      <c r="H458" s="9">
        <v>1890</v>
      </c>
      <c r="I458" s="12" t="s">
        <v>347</v>
      </c>
      <c r="J458" s="12"/>
      <c r="O458" s="26"/>
    </row>
    <row r="459" spans="1:15" x14ac:dyDescent="0.2">
      <c r="A459" s="47" t="s">
        <v>351</v>
      </c>
      <c r="B459" s="47"/>
      <c r="C459" s="8" t="s">
        <v>132</v>
      </c>
      <c r="D459" s="9"/>
      <c r="E459" s="9"/>
      <c r="F459" s="9">
        <f t="shared" si="55"/>
        <v>0</v>
      </c>
      <c r="G459" s="9"/>
      <c r="H459" s="9">
        <v>13277</v>
      </c>
      <c r="I459" s="12" t="s">
        <v>347</v>
      </c>
      <c r="J459" s="12"/>
      <c r="O459" s="26"/>
    </row>
    <row r="460" spans="1:15" s="18" customFormat="1" x14ac:dyDescent="0.2">
      <c r="A460" s="72"/>
      <c r="B460" s="72"/>
      <c r="C460" s="73" t="s">
        <v>729</v>
      </c>
      <c r="D460" s="74">
        <f>SUM(D456:D459)</f>
        <v>0</v>
      </c>
      <c r="E460" s="74">
        <f t="shared" ref="E460:H460" si="56">SUM(E456:E459)</f>
        <v>0</v>
      </c>
      <c r="F460" s="74">
        <f t="shared" si="56"/>
        <v>0</v>
      </c>
      <c r="G460" s="74">
        <f t="shared" si="56"/>
        <v>0</v>
      </c>
      <c r="H460" s="74">
        <f t="shared" si="56"/>
        <v>62451</v>
      </c>
      <c r="I460" s="19"/>
      <c r="J460" s="19"/>
      <c r="O460" s="138"/>
    </row>
    <row r="461" spans="1:15" s="3" customFormat="1" x14ac:dyDescent="0.2">
      <c r="A461" s="48"/>
      <c r="B461" s="48"/>
      <c r="C461" s="13" t="s">
        <v>740</v>
      </c>
      <c r="D461" s="14">
        <f>SUM(D460,D455,D452,D448,D446)</f>
        <v>0</v>
      </c>
      <c r="E461" s="14">
        <f t="shared" ref="E461:H461" si="57">SUM(E460,E455,E452,E448,E446)</f>
        <v>0</v>
      </c>
      <c r="F461" s="14">
        <f t="shared" si="57"/>
        <v>0</v>
      </c>
      <c r="G461" s="14">
        <f t="shared" si="57"/>
        <v>0</v>
      </c>
      <c r="H461" s="14">
        <f t="shared" si="57"/>
        <v>70270</v>
      </c>
      <c r="I461" s="6"/>
      <c r="O461" s="26"/>
    </row>
    <row r="462" spans="1:15" s="3" customFormat="1" x14ac:dyDescent="0.2">
      <c r="A462" s="45"/>
      <c r="B462" s="45"/>
      <c r="D462" s="6"/>
      <c r="E462" s="6"/>
      <c r="F462" s="6"/>
      <c r="G462" s="6"/>
      <c r="H462" s="6"/>
      <c r="I462" s="6"/>
      <c r="O462" s="26"/>
    </row>
    <row r="463" spans="1:15" s="3" customFormat="1" x14ac:dyDescent="0.2">
      <c r="A463" s="45"/>
      <c r="B463" s="45"/>
      <c r="D463" s="6"/>
      <c r="E463" s="6"/>
      <c r="F463" s="6"/>
      <c r="G463" s="6"/>
      <c r="H463" s="6"/>
      <c r="I463" s="6"/>
      <c r="O463" s="26"/>
    </row>
    <row r="464" spans="1:15" s="3" customFormat="1" x14ac:dyDescent="0.2">
      <c r="A464" s="44" t="s">
        <v>658</v>
      </c>
      <c r="B464" s="45"/>
      <c r="D464" s="6"/>
      <c r="E464" s="6"/>
      <c r="F464" s="6"/>
      <c r="G464" s="6"/>
      <c r="H464" s="6"/>
      <c r="I464" s="6"/>
      <c r="O464" s="26"/>
    </row>
    <row r="465" spans="1:257" ht="12.45" customHeight="1" x14ac:dyDescent="0.2">
      <c r="A465" s="44" t="s">
        <v>248</v>
      </c>
      <c r="B465" s="44"/>
      <c r="C465" s="44"/>
      <c r="D465" s="44"/>
      <c r="E465" s="44"/>
      <c r="F465" s="44"/>
      <c r="G465" s="44"/>
      <c r="H465" s="44"/>
      <c r="I465" s="44"/>
      <c r="J465" s="44"/>
      <c r="K465" s="44"/>
      <c r="L465" s="44"/>
      <c r="M465" s="44"/>
      <c r="N465" s="44"/>
      <c r="O465" s="44"/>
      <c r="P465" s="44"/>
      <c r="Q465" s="44"/>
      <c r="R465" s="44"/>
      <c r="S465" s="44"/>
      <c r="T465" s="44"/>
      <c r="U465" s="44"/>
      <c r="V465" s="44"/>
      <c r="W465" s="44"/>
      <c r="X465" s="44"/>
      <c r="Y465" s="44"/>
      <c r="Z465" s="44"/>
      <c r="AA465" s="44"/>
      <c r="AB465" s="44"/>
      <c r="AC465" s="44"/>
      <c r="AD465" s="44"/>
      <c r="AE465" s="44"/>
      <c r="AF465" s="44"/>
      <c r="AG465" s="44"/>
      <c r="AH465" s="44"/>
      <c r="AI465" s="44"/>
      <c r="AJ465" s="44"/>
      <c r="AK465" s="44"/>
      <c r="AL465" s="44"/>
      <c r="AM465" s="44"/>
      <c r="AN465" s="44"/>
      <c r="AO465" s="44"/>
      <c r="AP465" s="44"/>
      <c r="AQ465" s="44"/>
      <c r="AR465" s="44"/>
      <c r="AS465" s="44"/>
      <c r="AT465" s="44"/>
      <c r="AU465" s="44"/>
      <c r="AV465" s="44"/>
      <c r="AW465" s="44"/>
      <c r="AX465" s="44"/>
      <c r="AY465" s="44"/>
      <c r="AZ465" s="44"/>
      <c r="BA465" s="44"/>
      <c r="BB465" s="44"/>
      <c r="BC465" s="44"/>
      <c r="BD465" s="44"/>
      <c r="BE465" s="44"/>
      <c r="BF465" s="44"/>
      <c r="BG465" s="44"/>
      <c r="BH465" s="44"/>
      <c r="BI465" s="44"/>
      <c r="BJ465" s="44"/>
      <c r="BK465" s="44"/>
      <c r="BL465" s="44"/>
      <c r="BM465" s="44"/>
      <c r="BN465" s="44"/>
      <c r="BO465" s="44"/>
      <c r="BP465" s="44"/>
      <c r="BQ465" s="44"/>
      <c r="BR465" s="44"/>
      <c r="BS465" s="44"/>
      <c r="BT465" s="44"/>
      <c r="BU465" s="44"/>
      <c r="BV465" s="44"/>
      <c r="BW465" s="44"/>
      <c r="BX465" s="44"/>
      <c r="BY465" s="44"/>
      <c r="BZ465" s="44"/>
      <c r="CA465" s="44"/>
      <c r="CB465" s="44"/>
      <c r="CC465" s="44"/>
      <c r="CD465" s="44"/>
      <c r="CE465" s="44"/>
      <c r="CF465" s="44"/>
      <c r="CG465" s="44"/>
      <c r="CH465" s="44"/>
      <c r="CI465" s="44"/>
      <c r="CJ465" s="44"/>
      <c r="CK465" s="44"/>
      <c r="CL465" s="44"/>
      <c r="CM465" s="44"/>
      <c r="CN465" s="44"/>
      <c r="CO465" s="44"/>
      <c r="CP465" s="44"/>
      <c r="CQ465" s="44"/>
      <c r="CR465" s="44"/>
      <c r="CS465" s="44"/>
      <c r="CT465" s="44"/>
      <c r="CU465" s="44"/>
      <c r="CV465" s="44"/>
      <c r="CW465" s="44"/>
      <c r="CX465" s="44"/>
      <c r="CY465" s="44"/>
      <c r="CZ465" s="44"/>
      <c r="DA465" s="44"/>
      <c r="DB465" s="44"/>
      <c r="DC465" s="44"/>
      <c r="DD465" s="44"/>
      <c r="DE465" s="44"/>
      <c r="DF465" s="44"/>
      <c r="DG465" s="44"/>
      <c r="DH465" s="44"/>
      <c r="DI465" s="44"/>
      <c r="DJ465" s="44"/>
      <c r="DK465" s="44"/>
      <c r="DL465" s="44"/>
      <c r="DM465" s="44"/>
      <c r="DN465" s="44"/>
      <c r="DO465" s="44"/>
      <c r="DP465" s="44"/>
      <c r="DQ465" s="44"/>
      <c r="DR465" s="44"/>
      <c r="DS465" s="44"/>
      <c r="DT465" s="44"/>
      <c r="DU465" s="44"/>
      <c r="DV465" s="44"/>
      <c r="DW465" s="44"/>
      <c r="DX465" s="44"/>
      <c r="DY465" s="44"/>
      <c r="DZ465" s="44"/>
      <c r="EA465" s="44"/>
      <c r="EB465" s="44"/>
      <c r="EC465" s="44"/>
      <c r="ED465" s="44"/>
      <c r="EE465" s="44"/>
      <c r="EF465" s="44"/>
      <c r="EG465" s="44"/>
      <c r="EH465" s="44"/>
      <c r="EI465" s="44"/>
      <c r="EJ465" s="44"/>
      <c r="EK465" s="44"/>
      <c r="EL465" s="44"/>
      <c r="EM465" s="44"/>
      <c r="EN465" s="44"/>
      <c r="EO465" s="44"/>
      <c r="EP465" s="44"/>
      <c r="EQ465" s="44"/>
      <c r="ER465" s="44"/>
      <c r="ES465" s="44"/>
      <c r="ET465" s="44"/>
      <c r="EU465" s="44"/>
      <c r="EV465" s="44"/>
      <c r="EW465" s="44"/>
      <c r="EX465" s="44"/>
      <c r="EY465" s="44"/>
      <c r="EZ465" s="44"/>
      <c r="FA465" s="44"/>
      <c r="FB465" s="44"/>
      <c r="FC465" s="44"/>
      <c r="FD465" s="44"/>
      <c r="FE465" s="44"/>
      <c r="FF465" s="44"/>
      <c r="FG465" s="44"/>
      <c r="FH465" s="44"/>
      <c r="FI465" s="44"/>
      <c r="FJ465" s="44"/>
      <c r="FK465" s="44"/>
      <c r="FL465" s="44"/>
      <c r="FM465" s="44"/>
      <c r="FN465" s="44"/>
      <c r="FO465" s="44"/>
      <c r="FP465" s="44"/>
      <c r="FQ465" s="44"/>
      <c r="FR465" s="44"/>
      <c r="FS465" s="44"/>
      <c r="FT465" s="44"/>
      <c r="FU465" s="44"/>
      <c r="FV465" s="44"/>
      <c r="FW465" s="44"/>
      <c r="FX465" s="44"/>
      <c r="FY465" s="44"/>
      <c r="FZ465" s="44"/>
      <c r="GA465" s="44"/>
      <c r="GB465" s="44"/>
      <c r="GC465" s="44"/>
      <c r="GD465" s="44"/>
      <c r="GE465" s="44"/>
      <c r="GF465" s="44"/>
      <c r="GG465" s="44"/>
      <c r="GH465" s="44"/>
      <c r="GI465" s="44"/>
      <c r="GJ465" s="44"/>
      <c r="GK465" s="44"/>
      <c r="GL465" s="44"/>
      <c r="GM465" s="44"/>
      <c r="GN465" s="44"/>
      <c r="GO465" s="44"/>
      <c r="GP465" s="44"/>
      <c r="GQ465" s="44"/>
      <c r="GR465" s="44"/>
      <c r="GS465" s="44"/>
      <c r="GT465" s="44"/>
      <c r="GU465" s="44"/>
      <c r="GV465" s="44"/>
      <c r="GW465" s="44"/>
      <c r="GX465" s="44"/>
      <c r="GY465" s="44"/>
      <c r="GZ465" s="44"/>
      <c r="HA465" s="44"/>
      <c r="HB465" s="44"/>
      <c r="HC465" s="44"/>
      <c r="HD465" s="44"/>
      <c r="HE465" s="44"/>
      <c r="HF465" s="44"/>
      <c r="HG465" s="44"/>
      <c r="HH465" s="44"/>
      <c r="HI465" s="44"/>
      <c r="HJ465" s="44"/>
      <c r="HK465" s="44"/>
      <c r="HL465" s="44"/>
      <c r="HM465" s="44"/>
      <c r="HN465" s="44"/>
      <c r="HO465" s="44"/>
      <c r="HP465" s="44"/>
      <c r="HQ465" s="44"/>
      <c r="HR465" s="44"/>
      <c r="HS465" s="44"/>
      <c r="HT465" s="44"/>
      <c r="HU465" s="44"/>
      <c r="HV465" s="44"/>
      <c r="HW465" s="44"/>
      <c r="HX465" s="44"/>
      <c r="HY465" s="44"/>
      <c r="HZ465" s="44"/>
      <c r="IA465" s="44"/>
      <c r="IB465" s="44"/>
      <c r="IC465" s="44"/>
      <c r="ID465" s="44"/>
      <c r="IE465" s="44"/>
      <c r="IF465" s="44"/>
      <c r="IG465" s="44"/>
      <c r="IH465" s="44"/>
      <c r="II465" s="44"/>
      <c r="IJ465" s="44"/>
      <c r="IK465" s="44"/>
      <c r="IL465" s="44"/>
      <c r="IM465" s="44"/>
      <c r="IN465" s="44"/>
      <c r="IO465" s="44"/>
      <c r="IP465" s="44"/>
      <c r="IQ465" s="44"/>
      <c r="IR465" s="44"/>
      <c r="IS465" s="44"/>
      <c r="IT465" s="44"/>
      <c r="IU465" s="44"/>
      <c r="IV465" s="44"/>
      <c r="IW465" s="44"/>
    </row>
    <row r="466" spans="1:257" s="3" customFormat="1" x14ac:dyDescent="0.2">
      <c r="A466" s="45" t="s">
        <v>51</v>
      </c>
      <c r="B466" s="45"/>
      <c r="D466" s="6"/>
      <c r="E466" s="6"/>
      <c r="F466" s="6"/>
      <c r="G466" s="6"/>
      <c r="H466" s="6"/>
      <c r="I466" s="6"/>
      <c r="O466" s="26"/>
    </row>
    <row r="467" spans="1:257" x14ac:dyDescent="0.2">
      <c r="A467" s="47" t="s">
        <v>357</v>
      </c>
      <c r="B467" s="47"/>
      <c r="C467" s="8" t="s">
        <v>626</v>
      </c>
      <c r="D467" s="9">
        <v>0</v>
      </c>
      <c r="E467" s="9"/>
      <c r="F467" s="9">
        <f t="shared" ref="F467" si="58">SUM(D467:E467)</f>
        <v>0</v>
      </c>
      <c r="G467" s="9">
        <v>1000</v>
      </c>
      <c r="H467" s="9">
        <v>0</v>
      </c>
      <c r="I467" s="12" t="s">
        <v>347</v>
      </c>
      <c r="J467" s="12"/>
      <c r="O467" s="26"/>
    </row>
    <row r="468" spans="1:257" s="3" customFormat="1" x14ac:dyDescent="0.2">
      <c r="A468" s="48"/>
      <c r="B468" s="48"/>
      <c r="C468" s="13" t="s">
        <v>52</v>
      </c>
      <c r="D468" s="14">
        <f>SUM(D467:D467)</f>
        <v>0</v>
      </c>
      <c r="E468" s="14">
        <f>SUM(E467:E467)</f>
        <v>0</v>
      </c>
      <c r="F468" s="14">
        <f>SUM(F467:F467)</f>
        <v>0</v>
      </c>
      <c r="G468" s="14">
        <f>SUM(G467:G467)</f>
        <v>1000</v>
      </c>
      <c r="H468" s="14">
        <f>SUM(H467:H467)</f>
        <v>0</v>
      </c>
      <c r="I468" s="6"/>
      <c r="O468" s="26"/>
    </row>
    <row r="469" spans="1:257" s="3" customFormat="1" x14ac:dyDescent="0.2">
      <c r="A469" s="45"/>
      <c r="B469" s="45"/>
      <c r="D469" s="6"/>
      <c r="E469" s="6"/>
      <c r="F469" s="6"/>
      <c r="G469" s="6"/>
      <c r="H469" s="6"/>
      <c r="I469" s="6"/>
      <c r="O469" s="26"/>
    </row>
    <row r="470" spans="1:257" s="3" customFormat="1" x14ac:dyDescent="0.2">
      <c r="A470" s="45"/>
      <c r="B470" s="45"/>
      <c r="D470" s="6"/>
      <c r="E470" s="6"/>
      <c r="F470" s="6"/>
      <c r="G470" s="6"/>
      <c r="H470" s="6"/>
      <c r="I470" s="6"/>
      <c r="O470" s="26"/>
    </row>
    <row r="471" spans="1:257" s="3" customFormat="1" x14ac:dyDescent="0.2">
      <c r="A471" s="45"/>
      <c r="B471" s="45"/>
      <c r="D471" s="6"/>
      <c r="E471" s="6"/>
      <c r="F471" s="6"/>
      <c r="G471" s="6"/>
      <c r="H471" s="6"/>
      <c r="I471" s="6"/>
      <c r="O471" s="26"/>
    </row>
    <row r="472" spans="1:257" s="3" customFormat="1" x14ac:dyDescent="0.2">
      <c r="A472" s="45"/>
      <c r="B472" s="45"/>
      <c r="D472" s="6"/>
      <c r="E472" s="6"/>
      <c r="F472" s="6"/>
      <c r="G472" s="6"/>
      <c r="H472" s="6"/>
      <c r="I472" s="6"/>
      <c r="O472" s="26"/>
    </row>
    <row r="473" spans="1:257" s="3" customFormat="1" x14ac:dyDescent="0.2">
      <c r="A473" s="45"/>
      <c r="B473" s="45"/>
      <c r="D473" s="6"/>
      <c r="E473" s="6"/>
      <c r="F473" s="6"/>
      <c r="G473" s="6"/>
      <c r="H473" s="6"/>
      <c r="I473" s="6"/>
      <c r="O473" s="26"/>
    </row>
    <row r="474" spans="1:257" s="3" customFormat="1" x14ac:dyDescent="0.2">
      <c r="A474" s="45"/>
      <c r="B474" s="45"/>
      <c r="D474" s="6"/>
      <c r="E474" s="6"/>
      <c r="F474" s="6"/>
      <c r="G474" s="6"/>
      <c r="H474" s="6"/>
      <c r="I474" s="6"/>
      <c r="O474" s="26"/>
    </row>
    <row r="475" spans="1:257" s="3" customFormat="1" x14ac:dyDescent="0.2">
      <c r="A475" s="45"/>
      <c r="B475" s="45"/>
      <c r="D475" s="6"/>
      <c r="E475" s="6"/>
      <c r="F475" s="6"/>
      <c r="G475" s="6"/>
      <c r="H475" s="6"/>
      <c r="I475" s="6"/>
      <c r="O475" s="26"/>
    </row>
    <row r="476" spans="1:257" s="3" customFormat="1" x14ac:dyDescent="0.2">
      <c r="A476" s="45"/>
      <c r="B476" s="45"/>
      <c r="D476" s="6"/>
      <c r="E476" s="6"/>
      <c r="F476" s="6"/>
      <c r="G476" s="6"/>
      <c r="H476" s="6"/>
      <c r="I476" s="6"/>
      <c r="O476" s="26"/>
    </row>
    <row r="477" spans="1:257" s="3" customFormat="1" x14ac:dyDescent="0.2">
      <c r="A477" s="45"/>
      <c r="B477" s="45"/>
      <c r="D477" s="6"/>
      <c r="E477" s="6"/>
      <c r="F477" s="6"/>
      <c r="G477" s="6"/>
      <c r="H477" s="6"/>
      <c r="I477" s="6"/>
      <c r="O477" s="26"/>
    </row>
    <row r="478" spans="1:257" s="3" customFormat="1" x14ac:dyDescent="0.2">
      <c r="A478" s="45"/>
      <c r="B478" s="45"/>
      <c r="D478" s="6"/>
      <c r="E478" s="6"/>
      <c r="F478" s="6"/>
      <c r="G478" s="6"/>
      <c r="H478" s="6"/>
      <c r="I478" s="6"/>
      <c r="O478" s="26"/>
    </row>
    <row r="479" spans="1:257" s="3" customFormat="1" x14ac:dyDescent="0.2">
      <c r="A479" s="45"/>
      <c r="B479" s="45"/>
      <c r="D479" s="6"/>
      <c r="E479" s="6"/>
      <c r="F479" s="6"/>
      <c r="G479" s="6"/>
      <c r="H479" s="6"/>
      <c r="I479" s="6"/>
      <c r="O479" s="26"/>
    </row>
    <row r="480" spans="1:257" s="3" customFormat="1" x14ac:dyDescent="0.2">
      <c r="A480" s="45"/>
      <c r="B480" s="45"/>
      <c r="D480" s="6"/>
      <c r="E480" s="6"/>
      <c r="F480" s="6"/>
      <c r="G480" s="6"/>
      <c r="H480" s="6"/>
      <c r="I480" s="6"/>
      <c r="O480" s="26"/>
    </row>
    <row r="481" spans="1:257" s="3" customFormat="1" x14ac:dyDescent="0.2">
      <c r="A481" s="45"/>
      <c r="B481" s="45"/>
      <c r="D481" s="6"/>
      <c r="E481" s="6"/>
      <c r="F481" s="6"/>
      <c r="G481" s="6"/>
      <c r="H481" s="6"/>
      <c r="I481" s="6"/>
      <c r="O481" s="26"/>
    </row>
    <row r="482" spans="1:257" s="3" customFormat="1" x14ac:dyDescent="0.2">
      <c r="A482" s="45"/>
      <c r="B482" s="45"/>
      <c r="D482" s="6"/>
      <c r="E482" s="6"/>
      <c r="F482" s="6"/>
      <c r="G482" s="6"/>
      <c r="H482" s="6"/>
      <c r="I482" s="6"/>
      <c r="O482" s="26"/>
    </row>
    <row r="483" spans="1:257" s="3" customFormat="1" x14ac:dyDescent="0.2">
      <c r="A483" s="45"/>
      <c r="B483" s="45"/>
      <c r="D483" s="6"/>
      <c r="E483" s="6"/>
      <c r="F483" s="6"/>
      <c r="G483" s="6"/>
      <c r="H483" s="6"/>
      <c r="I483" s="6"/>
      <c r="O483" s="26"/>
    </row>
    <row r="484" spans="1:257" s="3" customFormat="1" x14ac:dyDescent="0.2">
      <c r="A484" s="45"/>
      <c r="B484" s="45"/>
      <c r="D484" s="6"/>
      <c r="E484" s="6"/>
      <c r="F484" s="6"/>
      <c r="G484" s="6"/>
      <c r="H484" s="6"/>
      <c r="I484" s="6"/>
      <c r="O484" s="26"/>
    </row>
    <row r="485" spans="1:257" s="1" customFormat="1" ht="30.75" customHeight="1" x14ac:dyDescent="0.2">
      <c r="A485" s="44"/>
      <c r="B485" s="44"/>
      <c r="D485" s="31" t="s">
        <v>576</v>
      </c>
      <c r="E485" s="31" t="s">
        <v>577</v>
      </c>
      <c r="F485" s="31" t="s">
        <v>578</v>
      </c>
      <c r="G485" s="31" t="s">
        <v>579</v>
      </c>
      <c r="H485" s="31" t="s">
        <v>698</v>
      </c>
      <c r="I485" s="90"/>
      <c r="K485" s="3"/>
      <c r="L485" s="3"/>
      <c r="M485" s="3"/>
      <c r="N485" s="2"/>
    </row>
    <row r="486" spans="1:257" s="3" customFormat="1" x14ac:dyDescent="0.2">
      <c r="A486" s="45" t="s">
        <v>682</v>
      </c>
      <c r="B486" s="45"/>
      <c r="D486" s="6"/>
      <c r="E486" s="6"/>
      <c r="F486" s="6"/>
      <c r="G486" s="6"/>
      <c r="H486" s="6"/>
      <c r="I486" s="6"/>
      <c r="O486" s="26"/>
    </row>
    <row r="487" spans="1:257" ht="12.45" customHeight="1" x14ac:dyDescent="0.2">
      <c r="A487" s="44" t="s">
        <v>248</v>
      </c>
      <c r="B487" s="44"/>
      <c r="C487" s="44"/>
      <c r="D487" s="44"/>
      <c r="E487" s="44"/>
      <c r="F487" s="44"/>
      <c r="G487" s="44"/>
      <c r="H487" s="44"/>
      <c r="I487" s="44"/>
      <c r="J487" s="44"/>
      <c r="K487" s="44"/>
      <c r="L487" s="44"/>
      <c r="M487" s="44"/>
      <c r="N487" s="44"/>
      <c r="O487" s="44"/>
      <c r="P487" s="44"/>
      <c r="Q487" s="44"/>
      <c r="R487" s="44"/>
      <c r="S487" s="44"/>
      <c r="T487" s="44"/>
      <c r="U487" s="44"/>
      <c r="V487" s="44"/>
      <c r="W487" s="44"/>
      <c r="X487" s="44"/>
      <c r="Y487" s="44"/>
      <c r="Z487" s="44"/>
      <c r="AA487" s="44"/>
      <c r="AB487" s="44"/>
      <c r="AC487" s="44"/>
      <c r="AD487" s="44"/>
      <c r="AE487" s="44"/>
      <c r="AF487" s="44"/>
      <c r="AG487" s="44"/>
      <c r="AH487" s="44"/>
      <c r="AI487" s="44"/>
      <c r="AJ487" s="44"/>
      <c r="AK487" s="44"/>
      <c r="AL487" s="44"/>
      <c r="AM487" s="44"/>
      <c r="AN487" s="44"/>
      <c r="AO487" s="44"/>
      <c r="AP487" s="44"/>
      <c r="AQ487" s="44"/>
      <c r="AR487" s="44"/>
      <c r="AS487" s="44"/>
      <c r="AT487" s="44"/>
      <c r="AU487" s="44"/>
      <c r="AV487" s="44"/>
      <c r="AW487" s="44"/>
      <c r="AX487" s="44"/>
      <c r="AY487" s="44"/>
      <c r="AZ487" s="44"/>
      <c r="BA487" s="44"/>
      <c r="BB487" s="44"/>
      <c r="BC487" s="44"/>
      <c r="BD487" s="44"/>
      <c r="BE487" s="44"/>
      <c r="BF487" s="44"/>
      <c r="BG487" s="44"/>
      <c r="BH487" s="44"/>
      <c r="BI487" s="44"/>
      <c r="BJ487" s="44"/>
      <c r="BK487" s="44"/>
      <c r="BL487" s="44"/>
      <c r="BM487" s="44"/>
      <c r="BN487" s="44"/>
      <c r="BO487" s="44"/>
      <c r="BP487" s="44"/>
      <c r="BQ487" s="44"/>
      <c r="BR487" s="44"/>
      <c r="BS487" s="44"/>
      <c r="BT487" s="44"/>
      <c r="BU487" s="44"/>
      <c r="BV487" s="44"/>
      <c r="BW487" s="44"/>
      <c r="BX487" s="44"/>
      <c r="BY487" s="44"/>
      <c r="BZ487" s="44"/>
      <c r="CA487" s="44"/>
      <c r="CB487" s="44"/>
      <c r="CC487" s="44"/>
      <c r="CD487" s="44"/>
      <c r="CE487" s="44"/>
      <c r="CF487" s="44"/>
      <c r="CG487" s="44"/>
      <c r="CH487" s="44"/>
      <c r="CI487" s="44"/>
      <c r="CJ487" s="44"/>
      <c r="CK487" s="44"/>
      <c r="CL487" s="44"/>
      <c r="CM487" s="44"/>
      <c r="CN487" s="44"/>
      <c r="CO487" s="44"/>
      <c r="CP487" s="44"/>
      <c r="CQ487" s="44"/>
      <c r="CR487" s="44"/>
      <c r="CS487" s="44"/>
      <c r="CT487" s="44"/>
      <c r="CU487" s="44"/>
      <c r="CV487" s="44"/>
      <c r="CW487" s="44"/>
      <c r="CX487" s="44"/>
      <c r="CY487" s="44"/>
      <c r="CZ487" s="44"/>
      <c r="DA487" s="44"/>
      <c r="DB487" s="44"/>
      <c r="DC487" s="44"/>
      <c r="DD487" s="44"/>
      <c r="DE487" s="44"/>
      <c r="DF487" s="44"/>
      <c r="DG487" s="44"/>
      <c r="DH487" s="44"/>
      <c r="DI487" s="44"/>
      <c r="DJ487" s="44"/>
      <c r="DK487" s="44"/>
      <c r="DL487" s="44"/>
      <c r="DM487" s="44"/>
      <c r="DN487" s="44"/>
      <c r="DO487" s="44"/>
      <c r="DP487" s="44"/>
      <c r="DQ487" s="44"/>
      <c r="DR487" s="44"/>
      <c r="DS487" s="44"/>
      <c r="DT487" s="44"/>
      <c r="DU487" s="44"/>
      <c r="DV487" s="44"/>
      <c r="DW487" s="44"/>
      <c r="DX487" s="44"/>
      <c r="DY487" s="44"/>
      <c r="DZ487" s="44"/>
      <c r="EA487" s="44"/>
      <c r="EB487" s="44"/>
      <c r="EC487" s="44"/>
      <c r="ED487" s="44"/>
      <c r="EE487" s="44"/>
      <c r="EF487" s="44"/>
      <c r="EG487" s="44"/>
      <c r="EH487" s="44"/>
      <c r="EI487" s="44"/>
      <c r="EJ487" s="44"/>
      <c r="EK487" s="44"/>
      <c r="EL487" s="44"/>
      <c r="EM487" s="44"/>
      <c r="EN487" s="44"/>
      <c r="EO487" s="44"/>
      <c r="EP487" s="44"/>
      <c r="EQ487" s="44"/>
      <c r="ER487" s="44"/>
      <c r="ES487" s="44"/>
      <c r="ET487" s="44"/>
      <c r="EU487" s="44"/>
      <c r="EV487" s="44"/>
      <c r="EW487" s="44"/>
      <c r="EX487" s="44"/>
      <c r="EY487" s="44"/>
      <c r="EZ487" s="44"/>
      <c r="FA487" s="44"/>
      <c r="FB487" s="44"/>
      <c r="FC487" s="44"/>
      <c r="FD487" s="44"/>
      <c r="FE487" s="44"/>
      <c r="FF487" s="44"/>
      <c r="FG487" s="44"/>
      <c r="FH487" s="44"/>
      <c r="FI487" s="44"/>
      <c r="FJ487" s="44"/>
      <c r="FK487" s="44"/>
      <c r="FL487" s="44"/>
      <c r="FM487" s="44"/>
      <c r="FN487" s="44"/>
      <c r="FO487" s="44"/>
      <c r="FP487" s="44"/>
      <c r="FQ487" s="44"/>
      <c r="FR487" s="44"/>
      <c r="FS487" s="44"/>
      <c r="FT487" s="44"/>
      <c r="FU487" s="44"/>
      <c r="FV487" s="44"/>
      <c r="FW487" s="44"/>
      <c r="FX487" s="44"/>
      <c r="FY487" s="44"/>
      <c r="FZ487" s="44"/>
      <c r="GA487" s="44"/>
      <c r="GB487" s="44"/>
      <c r="GC487" s="44"/>
      <c r="GD487" s="44"/>
      <c r="GE487" s="44"/>
      <c r="GF487" s="44"/>
      <c r="GG487" s="44"/>
      <c r="GH487" s="44"/>
      <c r="GI487" s="44"/>
      <c r="GJ487" s="44"/>
      <c r="GK487" s="44"/>
      <c r="GL487" s="44"/>
      <c r="GM487" s="44"/>
      <c r="GN487" s="44"/>
      <c r="GO487" s="44"/>
      <c r="GP487" s="44"/>
      <c r="GQ487" s="44"/>
      <c r="GR487" s="44"/>
      <c r="GS487" s="44"/>
      <c r="GT487" s="44"/>
      <c r="GU487" s="44"/>
      <c r="GV487" s="44"/>
      <c r="GW487" s="44"/>
      <c r="GX487" s="44"/>
      <c r="GY487" s="44"/>
      <c r="GZ487" s="44"/>
      <c r="HA487" s="44"/>
      <c r="HB487" s="44"/>
      <c r="HC487" s="44"/>
      <c r="HD487" s="44"/>
      <c r="HE487" s="44"/>
      <c r="HF487" s="44"/>
      <c r="HG487" s="44"/>
      <c r="HH487" s="44"/>
      <c r="HI487" s="44"/>
      <c r="HJ487" s="44"/>
      <c r="HK487" s="44"/>
      <c r="HL487" s="44"/>
      <c r="HM487" s="44"/>
      <c r="HN487" s="44"/>
      <c r="HO487" s="44"/>
      <c r="HP487" s="44"/>
      <c r="HQ487" s="44"/>
      <c r="HR487" s="44"/>
      <c r="HS487" s="44"/>
      <c r="HT487" s="44"/>
      <c r="HU487" s="44"/>
      <c r="HV487" s="44"/>
      <c r="HW487" s="44"/>
      <c r="HX487" s="44"/>
      <c r="HY487" s="44"/>
      <c r="HZ487" s="44"/>
      <c r="IA487" s="44"/>
      <c r="IB487" s="44"/>
      <c r="IC487" s="44"/>
      <c r="ID487" s="44"/>
      <c r="IE487" s="44"/>
      <c r="IF487" s="44"/>
      <c r="IG487" s="44"/>
      <c r="IH487" s="44"/>
      <c r="II487" s="44"/>
      <c r="IJ487" s="44"/>
      <c r="IK487" s="44"/>
      <c r="IL487" s="44"/>
      <c r="IM487" s="44"/>
      <c r="IN487" s="44"/>
      <c r="IO487" s="44"/>
      <c r="IP487" s="44"/>
      <c r="IQ487" s="44"/>
      <c r="IR487" s="44"/>
      <c r="IS487" s="44"/>
      <c r="IT487" s="44"/>
      <c r="IU487" s="44"/>
      <c r="IV487" s="44"/>
      <c r="IW487" s="44"/>
    </row>
    <row r="488" spans="1:257" s="3" customFormat="1" x14ac:dyDescent="0.2">
      <c r="A488" s="45" t="s">
        <v>53</v>
      </c>
      <c r="B488" s="45"/>
      <c r="D488" s="6"/>
      <c r="E488" s="6"/>
      <c r="F488" s="6"/>
      <c r="G488" s="6"/>
      <c r="H488" s="6"/>
      <c r="I488" s="6"/>
      <c r="O488" s="26"/>
    </row>
    <row r="489" spans="1:257" x14ac:dyDescent="0.2">
      <c r="A489" s="47" t="s">
        <v>240</v>
      </c>
      <c r="B489" s="47"/>
      <c r="C489" s="8" t="s">
        <v>683</v>
      </c>
      <c r="D489" s="9">
        <v>0</v>
      </c>
      <c r="E489" s="9"/>
      <c r="F489" s="9">
        <f t="shared" ref="F489:F494" si="59">SUM(D489:E489)</f>
        <v>0</v>
      </c>
      <c r="G489" s="9">
        <v>150</v>
      </c>
      <c r="H489" s="9">
        <v>0</v>
      </c>
      <c r="I489" s="12" t="s">
        <v>347</v>
      </c>
      <c r="J489" s="12"/>
      <c r="O489" s="26"/>
    </row>
    <row r="490" spans="1:257" x14ac:dyDescent="0.2">
      <c r="A490" s="47" t="s">
        <v>240</v>
      </c>
      <c r="B490" s="47"/>
      <c r="C490" s="8" t="s">
        <v>684</v>
      </c>
      <c r="D490" s="9">
        <v>0</v>
      </c>
      <c r="E490" s="9"/>
      <c r="F490" s="9">
        <f t="shared" si="59"/>
        <v>0</v>
      </c>
      <c r="G490" s="9">
        <v>50</v>
      </c>
      <c r="H490" s="9">
        <v>0</v>
      </c>
      <c r="I490" s="12" t="s">
        <v>347</v>
      </c>
      <c r="J490" s="12"/>
      <c r="O490" s="26"/>
    </row>
    <row r="491" spans="1:257" x14ac:dyDescent="0.2">
      <c r="A491" s="47" t="s">
        <v>350</v>
      </c>
      <c r="B491" s="47"/>
      <c r="C491" s="8" t="s">
        <v>90</v>
      </c>
      <c r="D491" s="9">
        <v>0</v>
      </c>
      <c r="E491" s="9"/>
      <c r="F491" s="9">
        <f t="shared" si="59"/>
        <v>0</v>
      </c>
      <c r="G491" s="9">
        <v>41</v>
      </c>
      <c r="H491" s="9">
        <v>0</v>
      </c>
      <c r="I491" s="12" t="s">
        <v>347</v>
      </c>
      <c r="J491" s="12"/>
      <c r="O491" s="26"/>
    </row>
    <row r="492" spans="1:257" x14ac:dyDescent="0.2">
      <c r="A492" s="47" t="s">
        <v>685</v>
      </c>
      <c r="B492" s="47"/>
      <c r="C492" s="8" t="s">
        <v>686</v>
      </c>
      <c r="D492" s="9">
        <v>0</v>
      </c>
      <c r="E492" s="9"/>
      <c r="F492" s="9">
        <f t="shared" si="59"/>
        <v>0</v>
      </c>
      <c r="G492" s="9">
        <v>475</v>
      </c>
      <c r="H492" s="9">
        <v>0</v>
      </c>
      <c r="I492" s="12" t="s">
        <v>347</v>
      </c>
      <c r="O492" s="26"/>
    </row>
    <row r="493" spans="1:257" x14ac:dyDescent="0.2">
      <c r="A493" s="47" t="s">
        <v>685</v>
      </c>
      <c r="B493" s="47"/>
      <c r="C493" s="8" t="s">
        <v>687</v>
      </c>
      <c r="D493" s="9">
        <v>0</v>
      </c>
      <c r="E493" s="9"/>
      <c r="F493" s="9">
        <f t="shared" si="59"/>
        <v>0</v>
      </c>
      <c r="G493" s="9">
        <v>118</v>
      </c>
      <c r="H493" s="9">
        <v>0</v>
      </c>
      <c r="O493" s="26"/>
    </row>
    <row r="494" spans="1:257" x14ac:dyDescent="0.2">
      <c r="A494" s="47" t="s">
        <v>352</v>
      </c>
      <c r="B494" s="47"/>
      <c r="C494" s="8" t="s">
        <v>519</v>
      </c>
      <c r="D494" s="9">
        <v>0</v>
      </c>
      <c r="E494" s="9"/>
      <c r="F494" s="9">
        <f t="shared" si="59"/>
        <v>0</v>
      </c>
      <c r="G494" s="9">
        <v>32</v>
      </c>
      <c r="H494" s="9">
        <v>0</v>
      </c>
      <c r="I494" s="12" t="s">
        <v>347</v>
      </c>
      <c r="O494" s="26"/>
    </row>
    <row r="495" spans="1:257" s="3" customFormat="1" x14ac:dyDescent="0.2">
      <c r="A495" s="48"/>
      <c r="B495" s="48"/>
      <c r="C495" s="13" t="s">
        <v>54</v>
      </c>
      <c r="D495" s="14">
        <f>SUM(D489:D494)</f>
        <v>0</v>
      </c>
      <c r="E495" s="14">
        <f>SUM(E489:E494)</f>
        <v>0</v>
      </c>
      <c r="F495" s="14">
        <f>SUM(F489:F494)</f>
        <v>0</v>
      </c>
      <c r="G495" s="14">
        <f>SUM(G489:G494)</f>
        <v>866</v>
      </c>
      <c r="H495" s="14">
        <f>SUM(H489:H494)</f>
        <v>0</v>
      </c>
      <c r="I495" s="6"/>
      <c r="O495" s="26"/>
    </row>
    <row r="496" spans="1:257" s="3" customFormat="1" x14ac:dyDescent="0.2">
      <c r="A496" s="45"/>
      <c r="B496" s="45"/>
      <c r="D496" s="6"/>
      <c r="E496" s="6"/>
      <c r="F496" s="6"/>
      <c r="G496" s="6"/>
      <c r="H496" s="6"/>
      <c r="I496" s="6"/>
      <c r="O496" s="26"/>
    </row>
    <row r="497" spans="1:15" s="3" customFormat="1" x14ac:dyDescent="0.2">
      <c r="A497" s="45"/>
      <c r="B497" s="45"/>
      <c r="D497" s="6"/>
      <c r="E497" s="6"/>
      <c r="F497" s="6"/>
      <c r="G497" s="6"/>
      <c r="H497" s="6"/>
      <c r="I497" s="6"/>
      <c r="O497" s="26"/>
    </row>
    <row r="498" spans="1:15" s="1" customFormat="1" x14ac:dyDescent="0.2">
      <c r="A498" s="44" t="s">
        <v>314</v>
      </c>
      <c r="B498" s="44"/>
      <c r="D498" s="5"/>
      <c r="E498" s="5"/>
      <c r="F498" s="5"/>
      <c r="G498" s="5"/>
      <c r="H498" s="5"/>
      <c r="I498" s="5"/>
      <c r="L498" s="2"/>
      <c r="O498" s="26"/>
    </row>
    <row r="499" spans="1:15" s="1" customFormat="1" x14ac:dyDescent="0.2">
      <c r="A499" s="44" t="s">
        <v>248</v>
      </c>
      <c r="B499" s="44"/>
      <c r="D499" s="5"/>
      <c r="E499" s="5"/>
      <c r="F499" s="5"/>
      <c r="G499" s="5"/>
      <c r="H499" s="5"/>
      <c r="I499" s="5"/>
      <c r="L499" s="2"/>
      <c r="O499" s="26"/>
    </row>
    <row r="500" spans="1:15" s="1" customFormat="1" ht="11.1" customHeight="1" x14ac:dyDescent="0.2">
      <c r="A500" s="45" t="s">
        <v>53</v>
      </c>
      <c r="B500" s="45"/>
      <c r="D500" s="5"/>
      <c r="E500" s="5"/>
      <c r="F500" s="5"/>
      <c r="G500" s="5"/>
      <c r="H500" s="5"/>
      <c r="I500" s="5"/>
      <c r="L500" s="2"/>
      <c r="O500" s="26"/>
    </row>
    <row r="501" spans="1:15" ht="11.1" customHeight="1" x14ac:dyDescent="0.2">
      <c r="A501" s="47" t="s">
        <v>359</v>
      </c>
      <c r="B501" s="47" t="s">
        <v>359</v>
      </c>
      <c r="C501" s="8" t="s">
        <v>388</v>
      </c>
      <c r="D501" s="9">
        <v>100</v>
      </c>
      <c r="E501" s="9"/>
      <c r="F501" s="9">
        <f>SUM(D501:E501)</f>
        <v>100</v>
      </c>
      <c r="G501" s="9"/>
      <c r="H501" s="9">
        <v>100</v>
      </c>
      <c r="I501" s="12" t="s">
        <v>347</v>
      </c>
      <c r="O501" s="26"/>
    </row>
    <row r="502" spans="1:15" ht="11.1" customHeight="1" x14ac:dyDescent="0.2">
      <c r="A502" s="47" t="s">
        <v>350</v>
      </c>
      <c r="B502" s="47" t="s">
        <v>350</v>
      </c>
      <c r="C502" s="8" t="s">
        <v>90</v>
      </c>
      <c r="D502" s="9">
        <v>27</v>
      </c>
      <c r="E502" s="9"/>
      <c r="F502" s="9">
        <f>SUM(D502:E502)</f>
        <v>27</v>
      </c>
      <c r="G502" s="9"/>
      <c r="H502" s="9">
        <v>27</v>
      </c>
      <c r="I502" s="12" t="s">
        <v>347</v>
      </c>
      <c r="O502" s="26"/>
    </row>
    <row r="503" spans="1:15" s="3" customFormat="1" ht="11.1" customHeight="1" x14ac:dyDescent="0.2">
      <c r="A503" s="48"/>
      <c r="B503" s="48"/>
      <c r="C503" s="13" t="s">
        <v>54</v>
      </c>
      <c r="D503" s="14">
        <f t="shared" ref="D503" si="60">SUM(D501:D502)</f>
        <v>127</v>
      </c>
      <c r="E503" s="14">
        <f t="shared" ref="E503:F503" si="61">SUM(E501:E502)</f>
        <v>0</v>
      </c>
      <c r="F503" s="14">
        <f t="shared" si="61"/>
        <v>127</v>
      </c>
      <c r="G503" s="14">
        <f t="shared" ref="G503:H503" si="62">SUM(G501:G502)</f>
        <v>0</v>
      </c>
      <c r="H503" s="14">
        <f t="shared" si="62"/>
        <v>127</v>
      </c>
      <c r="I503" s="6"/>
      <c r="O503" s="26"/>
    </row>
    <row r="504" spans="1:15" s="3" customFormat="1" ht="12.75" customHeight="1" x14ac:dyDescent="0.2">
      <c r="A504" s="45"/>
      <c r="B504" s="45"/>
      <c r="D504" s="6"/>
      <c r="E504" s="6"/>
      <c r="F504" s="6"/>
      <c r="G504" s="6"/>
      <c r="H504" s="6"/>
      <c r="I504" s="6"/>
      <c r="O504" s="26"/>
    </row>
    <row r="505" spans="1:15" s="3" customFormat="1" ht="12.75" customHeight="1" x14ac:dyDescent="0.2">
      <c r="A505" s="45"/>
      <c r="B505" s="45"/>
      <c r="D505" s="6"/>
      <c r="E505" s="6"/>
      <c r="F505" s="6"/>
      <c r="G505" s="6"/>
      <c r="H505" s="6"/>
      <c r="I505" s="6"/>
      <c r="O505" s="26"/>
    </row>
    <row r="506" spans="1:15" s="1" customFormat="1" x14ac:dyDescent="0.2">
      <c r="A506" s="44" t="s">
        <v>253</v>
      </c>
      <c r="B506" s="44"/>
      <c r="D506" s="5"/>
      <c r="E506" s="5"/>
      <c r="F506" s="5"/>
      <c r="G506" s="5"/>
      <c r="H506" s="5"/>
      <c r="I506" s="5"/>
      <c r="L506" s="2"/>
      <c r="O506" s="26"/>
    </row>
    <row r="507" spans="1:15" s="1" customFormat="1" x14ac:dyDescent="0.2">
      <c r="A507" s="44" t="s">
        <v>248</v>
      </c>
      <c r="B507" s="44"/>
      <c r="D507" s="5"/>
      <c r="E507" s="5"/>
      <c r="F507" s="5"/>
      <c r="G507" s="5"/>
      <c r="H507" s="5"/>
      <c r="I507" s="5"/>
      <c r="L507" s="2"/>
      <c r="O507" s="26"/>
    </row>
    <row r="508" spans="1:15" s="1" customFormat="1" ht="11.1" customHeight="1" x14ac:dyDescent="0.2">
      <c r="A508" s="45" t="s">
        <v>53</v>
      </c>
      <c r="B508" s="45"/>
      <c r="D508" s="5"/>
      <c r="E508" s="5"/>
      <c r="F508" s="5"/>
      <c r="G508" s="5"/>
      <c r="H508" s="5"/>
      <c r="I508" s="5"/>
      <c r="L508" s="2"/>
      <c r="O508" s="26"/>
    </row>
    <row r="509" spans="1:15" ht="11.1" customHeight="1" x14ac:dyDescent="0.2">
      <c r="A509" s="47" t="s">
        <v>239</v>
      </c>
      <c r="B509" s="47" t="s">
        <v>239</v>
      </c>
      <c r="C509" s="8" t="s">
        <v>60</v>
      </c>
      <c r="D509" s="9">
        <v>3400</v>
      </c>
      <c r="E509" s="9"/>
      <c r="F509" s="9">
        <f>SUM(D509:E509)</f>
        <v>3400</v>
      </c>
      <c r="G509" s="9">
        <v>3281</v>
      </c>
      <c r="H509" s="9">
        <v>3400</v>
      </c>
      <c r="I509" s="12" t="s">
        <v>347</v>
      </c>
      <c r="O509" s="26"/>
    </row>
    <row r="510" spans="1:15" ht="11.1" customHeight="1" x14ac:dyDescent="0.2">
      <c r="A510" s="47" t="s">
        <v>242</v>
      </c>
      <c r="B510" s="47" t="s">
        <v>242</v>
      </c>
      <c r="C510" s="8" t="s">
        <v>209</v>
      </c>
      <c r="D510" s="9">
        <v>1130</v>
      </c>
      <c r="E510" s="9"/>
      <c r="F510" s="9">
        <f t="shared" ref="F510:F511" si="63">SUM(D510:E510)</f>
        <v>1130</v>
      </c>
      <c r="G510" s="9">
        <v>1190</v>
      </c>
      <c r="H510" s="9">
        <v>1200</v>
      </c>
      <c r="I510" s="12" t="s">
        <v>347</v>
      </c>
      <c r="O510" s="26"/>
    </row>
    <row r="511" spans="1:15" ht="11.1" customHeight="1" x14ac:dyDescent="0.2">
      <c r="A511" s="47" t="s">
        <v>350</v>
      </c>
      <c r="B511" s="47" t="s">
        <v>350</v>
      </c>
      <c r="C511" s="8" t="s">
        <v>56</v>
      </c>
      <c r="D511" s="9">
        <v>1224</v>
      </c>
      <c r="E511" s="9"/>
      <c r="F511" s="9">
        <f t="shared" si="63"/>
        <v>1224</v>
      </c>
      <c r="G511" s="9">
        <v>1158</v>
      </c>
      <c r="H511" s="9">
        <v>1242</v>
      </c>
      <c r="I511" s="12" t="s">
        <v>347</v>
      </c>
      <c r="J511" s="12"/>
      <c r="K511" s="12"/>
      <c r="O511" s="26"/>
    </row>
    <row r="512" spans="1:15" s="3" customFormat="1" ht="11.1" customHeight="1" x14ac:dyDescent="0.2">
      <c r="A512" s="48"/>
      <c r="B512" s="48"/>
      <c r="C512" s="13" t="s">
        <v>54</v>
      </c>
      <c r="D512" s="14">
        <f t="shared" ref="D512" si="64">SUM(D509:D511)</f>
        <v>5754</v>
      </c>
      <c r="E512" s="14">
        <f t="shared" ref="E512:F512" si="65">SUM(E509:E511)</f>
        <v>0</v>
      </c>
      <c r="F512" s="14">
        <f t="shared" si="65"/>
        <v>5754</v>
      </c>
      <c r="G512" s="14">
        <f t="shared" ref="G512:H512" si="66">SUM(G509:G511)</f>
        <v>5629</v>
      </c>
      <c r="H512" s="14">
        <f t="shared" si="66"/>
        <v>5842</v>
      </c>
      <c r="I512" s="6"/>
      <c r="O512" s="26"/>
    </row>
    <row r="513" spans="1:257" s="3" customFormat="1" ht="11.1" customHeight="1" x14ac:dyDescent="0.2">
      <c r="A513" s="45"/>
      <c r="B513" s="45"/>
      <c r="D513" s="6"/>
      <c r="E513" s="6"/>
      <c r="F513" s="6"/>
      <c r="G513" s="6"/>
      <c r="H513" s="6"/>
      <c r="I513" s="6"/>
      <c r="O513" s="26"/>
    </row>
    <row r="514" spans="1:257" s="3" customFormat="1" ht="11.1" customHeight="1" x14ac:dyDescent="0.2">
      <c r="A514" s="45"/>
      <c r="B514" s="45"/>
      <c r="D514" s="6"/>
      <c r="E514" s="6"/>
      <c r="F514" s="6"/>
      <c r="G514" s="6"/>
      <c r="H514" s="6"/>
      <c r="I514" s="6"/>
      <c r="O514" s="26"/>
    </row>
    <row r="515" spans="1:257" s="3" customFormat="1" ht="12.45" customHeight="1" x14ac:dyDescent="0.2">
      <c r="A515" s="44" t="s">
        <v>321</v>
      </c>
      <c r="B515" s="44"/>
      <c r="C515" s="44"/>
      <c r="D515" s="44"/>
      <c r="E515" s="44"/>
      <c r="F515" s="44"/>
      <c r="G515" s="44"/>
      <c r="H515" s="44"/>
      <c r="I515" s="44"/>
      <c r="J515" s="44"/>
      <c r="K515" s="44"/>
      <c r="L515" s="44"/>
      <c r="M515" s="44"/>
      <c r="N515" s="44"/>
      <c r="O515" s="44"/>
      <c r="P515" s="44"/>
      <c r="Q515" s="44"/>
      <c r="R515" s="44"/>
      <c r="S515" s="44"/>
      <c r="T515" s="44"/>
      <c r="U515" s="44"/>
      <c r="V515" s="44"/>
      <c r="W515" s="44"/>
      <c r="X515" s="44"/>
      <c r="Y515" s="44"/>
      <c r="Z515" s="44"/>
      <c r="AA515" s="44"/>
      <c r="AB515" s="44"/>
      <c r="AC515" s="44"/>
      <c r="AD515" s="44"/>
      <c r="AE515" s="44"/>
      <c r="AF515" s="44"/>
      <c r="AG515" s="44"/>
      <c r="AH515" s="44"/>
      <c r="AI515" s="44"/>
      <c r="AJ515" s="44"/>
      <c r="AK515" s="44"/>
      <c r="AL515" s="44"/>
      <c r="AM515" s="44"/>
      <c r="AN515" s="44"/>
      <c r="AO515" s="44"/>
      <c r="AP515" s="44"/>
      <c r="AQ515" s="44"/>
      <c r="AR515" s="44"/>
      <c r="AS515" s="44"/>
      <c r="AT515" s="44"/>
      <c r="AU515" s="44"/>
      <c r="AV515" s="44"/>
      <c r="AW515" s="44"/>
      <c r="AX515" s="44"/>
      <c r="AY515" s="44"/>
      <c r="AZ515" s="44"/>
      <c r="BA515" s="44"/>
      <c r="BB515" s="44"/>
      <c r="BC515" s="44"/>
      <c r="BD515" s="44"/>
      <c r="BE515" s="44"/>
      <c r="BF515" s="44"/>
      <c r="BG515" s="44"/>
      <c r="BH515" s="44"/>
      <c r="BI515" s="44"/>
      <c r="BJ515" s="44"/>
      <c r="BK515" s="44"/>
      <c r="BL515" s="44"/>
      <c r="BM515" s="44"/>
      <c r="BN515" s="44"/>
      <c r="BO515" s="44"/>
      <c r="BP515" s="44"/>
      <c r="BQ515" s="44"/>
      <c r="BR515" s="44"/>
      <c r="BS515" s="44"/>
      <c r="BT515" s="44"/>
      <c r="BU515" s="44"/>
      <c r="BV515" s="44"/>
      <c r="BW515" s="44"/>
      <c r="BX515" s="44"/>
      <c r="BY515" s="44"/>
      <c r="BZ515" s="44"/>
      <c r="CA515" s="44"/>
      <c r="CB515" s="44"/>
      <c r="CC515" s="44"/>
      <c r="CD515" s="44"/>
      <c r="CE515" s="44"/>
      <c r="CF515" s="44"/>
      <c r="CG515" s="44"/>
      <c r="CH515" s="44"/>
      <c r="CI515" s="44"/>
      <c r="CJ515" s="44"/>
      <c r="CK515" s="44"/>
      <c r="CL515" s="44"/>
      <c r="CM515" s="44"/>
      <c r="CN515" s="44"/>
      <c r="CO515" s="44"/>
      <c r="CP515" s="44"/>
      <c r="CQ515" s="44"/>
      <c r="CR515" s="44"/>
      <c r="CS515" s="44"/>
      <c r="CT515" s="44"/>
      <c r="CU515" s="44"/>
      <c r="CV515" s="44"/>
      <c r="CW515" s="44"/>
      <c r="CX515" s="44"/>
      <c r="CY515" s="44"/>
      <c r="CZ515" s="44"/>
      <c r="DA515" s="44"/>
      <c r="DB515" s="44"/>
      <c r="DC515" s="44"/>
      <c r="DD515" s="44"/>
      <c r="DE515" s="44"/>
      <c r="DF515" s="44"/>
      <c r="DG515" s="44"/>
      <c r="DH515" s="44"/>
      <c r="DI515" s="44"/>
      <c r="DJ515" s="44"/>
      <c r="DK515" s="44"/>
      <c r="DL515" s="44"/>
      <c r="DM515" s="44"/>
      <c r="DN515" s="44"/>
      <c r="DO515" s="44"/>
      <c r="DP515" s="44"/>
      <c r="DQ515" s="44"/>
      <c r="DR515" s="44"/>
      <c r="DS515" s="44"/>
      <c r="DT515" s="44"/>
      <c r="DU515" s="44"/>
      <c r="DV515" s="44"/>
      <c r="DW515" s="44"/>
      <c r="DX515" s="44"/>
      <c r="DY515" s="44"/>
      <c r="DZ515" s="44"/>
      <c r="EA515" s="44"/>
      <c r="EB515" s="44"/>
      <c r="EC515" s="44"/>
      <c r="ED515" s="44"/>
      <c r="EE515" s="44"/>
      <c r="EF515" s="44"/>
      <c r="EG515" s="44"/>
      <c r="EH515" s="44"/>
      <c r="EI515" s="44"/>
      <c r="EJ515" s="44"/>
      <c r="EK515" s="44"/>
      <c r="EL515" s="44"/>
      <c r="EM515" s="44"/>
      <c r="EN515" s="44"/>
      <c r="EO515" s="44"/>
      <c r="EP515" s="44"/>
      <c r="EQ515" s="44"/>
      <c r="ER515" s="44"/>
      <c r="ES515" s="44"/>
      <c r="ET515" s="44"/>
      <c r="EU515" s="44"/>
      <c r="EV515" s="44"/>
      <c r="EW515" s="44"/>
      <c r="EX515" s="44"/>
      <c r="EY515" s="44"/>
      <c r="EZ515" s="44"/>
      <c r="FA515" s="44"/>
      <c r="FB515" s="44"/>
      <c r="FC515" s="44"/>
      <c r="FD515" s="44"/>
      <c r="FE515" s="44"/>
      <c r="FF515" s="44"/>
      <c r="FG515" s="44"/>
      <c r="FH515" s="44"/>
      <c r="FI515" s="44"/>
      <c r="FJ515" s="44"/>
      <c r="FK515" s="44"/>
      <c r="FL515" s="44"/>
      <c r="FM515" s="44"/>
      <c r="FN515" s="44"/>
      <c r="FO515" s="44"/>
      <c r="FP515" s="44"/>
      <c r="FQ515" s="44"/>
      <c r="FR515" s="44"/>
      <c r="FS515" s="44"/>
      <c r="FT515" s="44"/>
      <c r="FU515" s="44"/>
      <c r="FV515" s="44"/>
      <c r="FW515" s="44"/>
      <c r="FX515" s="44"/>
      <c r="FY515" s="44"/>
      <c r="FZ515" s="44"/>
      <c r="GA515" s="44"/>
      <c r="GB515" s="44"/>
      <c r="GC515" s="44"/>
      <c r="GD515" s="44"/>
      <c r="GE515" s="44"/>
      <c r="GF515" s="44"/>
      <c r="GG515" s="44"/>
      <c r="GH515" s="44"/>
      <c r="GI515" s="44"/>
      <c r="GJ515" s="44"/>
      <c r="GK515" s="44"/>
      <c r="GL515" s="44"/>
      <c r="GM515" s="44"/>
      <c r="GN515" s="44"/>
      <c r="GO515" s="44"/>
      <c r="GP515" s="44"/>
      <c r="GQ515" s="44"/>
      <c r="GR515" s="44"/>
      <c r="GS515" s="44"/>
      <c r="GT515" s="44"/>
      <c r="GU515" s="44"/>
      <c r="GV515" s="44"/>
      <c r="GW515" s="44"/>
      <c r="GX515" s="44"/>
      <c r="GY515" s="44"/>
      <c r="GZ515" s="44"/>
      <c r="HA515" s="44"/>
      <c r="HB515" s="44"/>
      <c r="HC515" s="44"/>
      <c r="HD515" s="44"/>
      <c r="HE515" s="44"/>
      <c r="HF515" s="44"/>
      <c r="HG515" s="44"/>
      <c r="HH515" s="44"/>
      <c r="HI515" s="44"/>
      <c r="HJ515" s="44"/>
      <c r="HK515" s="44"/>
      <c r="HL515" s="44"/>
      <c r="HM515" s="44"/>
      <c r="HN515" s="44"/>
      <c r="HO515" s="44"/>
      <c r="HP515" s="44"/>
      <c r="HQ515" s="44"/>
      <c r="HR515" s="44"/>
      <c r="HS515" s="44"/>
      <c r="HT515" s="44"/>
      <c r="HU515" s="44"/>
      <c r="HV515" s="44"/>
      <c r="HW515" s="44"/>
      <c r="HX515" s="44"/>
      <c r="HY515" s="44"/>
      <c r="HZ515" s="44"/>
      <c r="IA515" s="44"/>
      <c r="IB515" s="44"/>
      <c r="IC515" s="44"/>
      <c r="ID515" s="44"/>
      <c r="IE515" s="44"/>
      <c r="IF515" s="44"/>
      <c r="IG515" s="44"/>
      <c r="IH515" s="44"/>
      <c r="II515" s="44"/>
      <c r="IJ515" s="44"/>
      <c r="IK515" s="44"/>
      <c r="IL515" s="44"/>
      <c r="IM515" s="44"/>
      <c r="IN515" s="44"/>
      <c r="IO515" s="44"/>
      <c r="IP515" s="44"/>
      <c r="IQ515" s="44"/>
      <c r="IR515" s="44"/>
      <c r="IS515" s="44"/>
      <c r="IT515" s="44"/>
      <c r="IU515" s="44"/>
      <c r="IV515" s="44"/>
      <c r="IW515" s="44"/>
    </row>
    <row r="516" spans="1:257" ht="12.45" customHeight="1" x14ac:dyDescent="0.2">
      <c r="A516" s="44" t="s">
        <v>248</v>
      </c>
      <c r="B516" s="44"/>
      <c r="C516" s="44"/>
      <c r="D516" s="44"/>
      <c r="E516" s="44"/>
      <c r="F516" s="44"/>
      <c r="G516" s="44"/>
      <c r="H516" s="44"/>
      <c r="I516" s="44"/>
      <c r="J516" s="44"/>
      <c r="K516" s="44"/>
      <c r="L516" s="44"/>
      <c r="M516" s="44"/>
      <c r="N516" s="44"/>
      <c r="O516" s="44"/>
      <c r="P516" s="44"/>
      <c r="Q516" s="44"/>
      <c r="R516" s="44"/>
      <c r="S516" s="44"/>
      <c r="T516" s="44"/>
      <c r="U516" s="44"/>
      <c r="V516" s="44"/>
      <c r="W516" s="44"/>
      <c r="X516" s="44"/>
      <c r="Y516" s="44"/>
      <c r="Z516" s="44"/>
      <c r="AA516" s="44"/>
      <c r="AB516" s="44"/>
      <c r="AC516" s="44"/>
      <c r="AD516" s="44"/>
      <c r="AE516" s="44"/>
      <c r="AF516" s="44"/>
      <c r="AG516" s="44"/>
      <c r="AH516" s="44"/>
      <c r="AI516" s="44"/>
      <c r="AJ516" s="44"/>
      <c r="AK516" s="44"/>
      <c r="AL516" s="44"/>
      <c r="AM516" s="44"/>
      <c r="AN516" s="44"/>
      <c r="AO516" s="44"/>
      <c r="AP516" s="44"/>
      <c r="AQ516" s="44"/>
      <c r="AR516" s="44"/>
      <c r="AS516" s="44"/>
      <c r="AT516" s="44"/>
      <c r="AU516" s="44"/>
      <c r="AV516" s="44"/>
      <c r="AW516" s="44"/>
      <c r="AX516" s="44"/>
      <c r="AY516" s="44"/>
      <c r="AZ516" s="44"/>
      <c r="BA516" s="44"/>
      <c r="BB516" s="44"/>
      <c r="BC516" s="44"/>
      <c r="BD516" s="44"/>
      <c r="BE516" s="44"/>
      <c r="BF516" s="44"/>
      <c r="BG516" s="44"/>
      <c r="BH516" s="44"/>
      <c r="BI516" s="44"/>
      <c r="BJ516" s="44"/>
      <c r="BK516" s="44"/>
      <c r="BL516" s="44"/>
      <c r="BM516" s="44"/>
      <c r="BN516" s="44"/>
      <c r="BO516" s="44"/>
      <c r="BP516" s="44"/>
      <c r="BQ516" s="44"/>
      <c r="BR516" s="44"/>
      <c r="BS516" s="44"/>
      <c r="BT516" s="44"/>
      <c r="BU516" s="44"/>
      <c r="BV516" s="44"/>
      <c r="BW516" s="44"/>
      <c r="BX516" s="44"/>
      <c r="BY516" s="44"/>
      <c r="BZ516" s="44"/>
      <c r="CA516" s="44"/>
      <c r="CB516" s="44"/>
      <c r="CC516" s="44"/>
      <c r="CD516" s="44"/>
      <c r="CE516" s="44"/>
      <c r="CF516" s="44"/>
      <c r="CG516" s="44"/>
      <c r="CH516" s="44"/>
      <c r="CI516" s="44"/>
      <c r="CJ516" s="44"/>
      <c r="CK516" s="44"/>
      <c r="CL516" s="44"/>
      <c r="CM516" s="44"/>
      <c r="CN516" s="44"/>
      <c r="CO516" s="44"/>
      <c r="CP516" s="44"/>
      <c r="CQ516" s="44"/>
      <c r="CR516" s="44"/>
      <c r="CS516" s="44"/>
      <c r="CT516" s="44"/>
      <c r="CU516" s="44"/>
      <c r="CV516" s="44"/>
      <c r="CW516" s="44"/>
      <c r="CX516" s="44"/>
      <c r="CY516" s="44"/>
      <c r="CZ516" s="44"/>
      <c r="DA516" s="44"/>
      <c r="DB516" s="44"/>
      <c r="DC516" s="44"/>
      <c r="DD516" s="44"/>
      <c r="DE516" s="44"/>
      <c r="DF516" s="44"/>
      <c r="DG516" s="44"/>
      <c r="DH516" s="44"/>
      <c r="DI516" s="44"/>
      <c r="DJ516" s="44"/>
      <c r="DK516" s="44"/>
      <c r="DL516" s="44"/>
      <c r="DM516" s="44"/>
      <c r="DN516" s="44"/>
      <c r="DO516" s="44"/>
      <c r="DP516" s="44"/>
      <c r="DQ516" s="44"/>
      <c r="DR516" s="44"/>
      <c r="DS516" s="44"/>
      <c r="DT516" s="44"/>
      <c r="DU516" s="44"/>
      <c r="DV516" s="44"/>
      <c r="DW516" s="44"/>
      <c r="DX516" s="44"/>
      <c r="DY516" s="44"/>
      <c r="DZ516" s="44"/>
      <c r="EA516" s="44"/>
      <c r="EB516" s="44"/>
      <c r="EC516" s="44"/>
      <c r="ED516" s="44"/>
      <c r="EE516" s="44"/>
      <c r="EF516" s="44"/>
      <c r="EG516" s="44"/>
      <c r="EH516" s="44"/>
      <c r="EI516" s="44"/>
      <c r="EJ516" s="44"/>
      <c r="EK516" s="44"/>
      <c r="EL516" s="44"/>
      <c r="EM516" s="44"/>
      <c r="EN516" s="44"/>
      <c r="EO516" s="44"/>
      <c r="EP516" s="44"/>
      <c r="EQ516" s="44"/>
      <c r="ER516" s="44"/>
      <c r="ES516" s="44"/>
      <c r="ET516" s="44"/>
      <c r="EU516" s="44"/>
      <c r="EV516" s="44"/>
      <c r="EW516" s="44"/>
      <c r="EX516" s="44"/>
      <c r="EY516" s="44"/>
      <c r="EZ516" s="44"/>
      <c r="FA516" s="44"/>
      <c r="FB516" s="44"/>
      <c r="FC516" s="44"/>
      <c r="FD516" s="44"/>
      <c r="FE516" s="44"/>
      <c r="FF516" s="44"/>
      <c r="FG516" s="44"/>
      <c r="FH516" s="44"/>
      <c r="FI516" s="44"/>
      <c r="FJ516" s="44"/>
      <c r="FK516" s="44"/>
      <c r="FL516" s="44"/>
      <c r="FM516" s="44"/>
      <c r="FN516" s="44"/>
      <c r="FO516" s="44"/>
      <c r="FP516" s="44"/>
      <c r="FQ516" s="44"/>
      <c r="FR516" s="44"/>
      <c r="FS516" s="44"/>
      <c r="FT516" s="44"/>
      <c r="FU516" s="44"/>
      <c r="FV516" s="44"/>
      <c r="FW516" s="44"/>
      <c r="FX516" s="44"/>
      <c r="FY516" s="44"/>
      <c r="FZ516" s="44"/>
      <c r="GA516" s="44"/>
      <c r="GB516" s="44"/>
      <c r="GC516" s="44"/>
      <c r="GD516" s="44"/>
      <c r="GE516" s="44"/>
      <c r="GF516" s="44"/>
      <c r="GG516" s="44"/>
      <c r="GH516" s="44"/>
      <c r="GI516" s="44"/>
      <c r="GJ516" s="44"/>
      <c r="GK516" s="44"/>
      <c r="GL516" s="44"/>
      <c r="GM516" s="44"/>
      <c r="GN516" s="44"/>
      <c r="GO516" s="44"/>
      <c r="GP516" s="44"/>
      <c r="GQ516" s="44"/>
      <c r="GR516" s="44"/>
      <c r="GS516" s="44"/>
      <c r="GT516" s="44"/>
      <c r="GU516" s="44"/>
      <c r="GV516" s="44"/>
      <c r="GW516" s="44"/>
      <c r="GX516" s="44"/>
      <c r="GY516" s="44"/>
      <c r="GZ516" s="44"/>
      <c r="HA516" s="44"/>
      <c r="HB516" s="44"/>
      <c r="HC516" s="44"/>
      <c r="HD516" s="44"/>
      <c r="HE516" s="44"/>
      <c r="HF516" s="44"/>
      <c r="HG516" s="44"/>
      <c r="HH516" s="44"/>
      <c r="HI516" s="44"/>
      <c r="HJ516" s="44"/>
      <c r="HK516" s="44"/>
      <c r="HL516" s="44"/>
      <c r="HM516" s="44"/>
      <c r="HN516" s="44"/>
      <c r="HO516" s="44"/>
      <c r="HP516" s="44"/>
      <c r="HQ516" s="44"/>
      <c r="HR516" s="44"/>
      <c r="HS516" s="44"/>
      <c r="HT516" s="44"/>
      <c r="HU516" s="44"/>
      <c r="HV516" s="44"/>
      <c r="HW516" s="44"/>
      <c r="HX516" s="44"/>
      <c r="HY516" s="44"/>
      <c r="HZ516" s="44"/>
      <c r="IA516" s="44"/>
      <c r="IB516" s="44"/>
      <c r="IC516" s="44"/>
      <c r="ID516" s="44"/>
      <c r="IE516" s="44"/>
      <c r="IF516" s="44"/>
      <c r="IG516" s="44"/>
      <c r="IH516" s="44"/>
      <c r="II516" s="44"/>
      <c r="IJ516" s="44"/>
      <c r="IK516" s="44"/>
      <c r="IL516" s="44"/>
      <c r="IM516" s="44"/>
      <c r="IN516" s="44"/>
      <c r="IO516" s="44"/>
      <c r="IP516" s="44"/>
      <c r="IQ516" s="44"/>
      <c r="IR516" s="44"/>
      <c r="IS516" s="44"/>
      <c r="IT516" s="44"/>
      <c r="IU516" s="44"/>
      <c r="IV516" s="44"/>
      <c r="IW516" s="44"/>
    </row>
    <row r="517" spans="1:257" s="3" customFormat="1" ht="11.1" customHeight="1" x14ac:dyDescent="0.2">
      <c r="A517" s="45" t="s">
        <v>51</v>
      </c>
      <c r="B517" s="45"/>
      <c r="D517" s="6"/>
      <c r="E517" s="6"/>
      <c r="F517" s="6"/>
      <c r="G517" s="6"/>
      <c r="H517" s="6"/>
      <c r="I517" s="6"/>
      <c r="L517" s="2"/>
      <c r="O517" s="26"/>
    </row>
    <row r="518" spans="1:257" ht="11.1" customHeight="1" x14ac:dyDescent="0.2">
      <c r="A518" s="47" t="s">
        <v>415</v>
      </c>
      <c r="B518" s="47" t="s">
        <v>241</v>
      </c>
      <c r="C518" s="8" t="s">
        <v>70</v>
      </c>
      <c r="D518" s="9">
        <v>35000</v>
      </c>
      <c r="E518" s="9"/>
      <c r="F518" s="9">
        <f>SUM(D518:E518)</f>
        <v>35000</v>
      </c>
      <c r="G518" s="9">
        <v>30934</v>
      </c>
      <c r="H518" s="9">
        <v>31000</v>
      </c>
      <c r="I518" s="12" t="s">
        <v>347</v>
      </c>
      <c r="J518" s="12"/>
      <c r="K518" s="12"/>
      <c r="L518" s="12"/>
      <c r="O518" s="26"/>
    </row>
    <row r="519" spans="1:257" ht="11.1" customHeight="1" x14ac:dyDescent="0.2">
      <c r="A519" s="47" t="s">
        <v>416</v>
      </c>
      <c r="B519" s="47"/>
      <c r="C519" s="8" t="s">
        <v>148</v>
      </c>
      <c r="D519" s="9">
        <v>6300</v>
      </c>
      <c r="E519" s="9"/>
      <c r="F519" s="9">
        <f t="shared" ref="F519:F525" si="67">SUM(D519:E519)</f>
        <v>6300</v>
      </c>
      <c r="G519" s="9">
        <v>6405</v>
      </c>
      <c r="H519" s="9">
        <v>6400</v>
      </c>
      <c r="I519" s="12" t="s">
        <v>347</v>
      </c>
      <c r="J519" s="12"/>
      <c r="K519" s="12"/>
      <c r="L519" s="12"/>
      <c r="M519" s="12"/>
      <c r="N519" s="12"/>
      <c r="O519" s="26"/>
      <c r="P519" s="12"/>
      <c r="Q519" s="12"/>
      <c r="R519" s="12"/>
    </row>
    <row r="520" spans="1:257" ht="11.1" customHeight="1" x14ac:dyDescent="0.2">
      <c r="A520" s="47" t="s">
        <v>417</v>
      </c>
      <c r="B520" s="47"/>
      <c r="C520" s="8" t="s">
        <v>71</v>
      </c>
      <c r="D520" s="9">
        <v>32000</v>
      </c>
      <c r="E520" s="9"/>
      <c r="F520" s="9">
        <f t="shared" si="67"/>
        <v>32000</v>
      </c>
      <c r="G520" s="9">
        <v>27851</v>
      </c>
      <c r="H520" s="9">
        <v>27000</v>
      </c>
      <c r="I520" s="12" t="s">
        <v>347</v>
      </c>
      <c r="J520" s="12"/>
      <c r="K520" s="12"/>
      <c r="L520" s="12"/>
      <c r="M520" s="12"/>
      <c r="N520" s="12"/>
      <c r="O520" s="26"/>
      <c r="P520" s="12"/>
      <c r="Q520" s="12"/>
      <c r="R520" s="12"/>
    </row>
    <row r="521" spans="1:257" ht="11.1" customHeight="1" x14ac:dyDescent="0.2">
      <c r="A521" s="47" t="s">
        <v>418</v>
      </c>
      <c r="B521" s="47" t="s">
        <v>367</v>
      </c>
      <c r="C521" s="8" t="s">
        <v>73</v>
      </c>
      <c r="D521" s="9">
        <v>17000</v>
      </c>
      <c r="E521" s="9">
        <v>6103</v>
      </c>
      <c r="F521" s="9">
        <f t="shared" si="67"/>
        <v>23103</v>
      </c>
      <c r="G521" s="9">
        <v>34233</v>
      </c>
      <c r="H521" s="9">
        <v>32000</v>
      </c>
      <c r="I521" s="12" t="s">
        <v>347</v>
      </c>
      <c r="O521" s="26"/>
    </row>
    <row r="522" spans="1:257" ht="11.1" customHeight="1" x14ac:dyDescent="0.2">
      <c r="A522" s="47" t="s">
        <v>419</v>
      </c>
      <c r="B522" s="47" t="s">
        <v>368</v>
      </c>
      <c r="C522" s="8" t="s">
        <v>72</v>
      </c>
      <c r="D522" s="9">
        <v>0</v>
      </c>
      <c r="E522" s="9"/>
      <c r="F522" s="9">
        <f t="shared" si="67"/>
        <v>0</v>
      </c>
      <c r="G522" s="9">
        <v>14681</v>
      </c>
      <c r="H522" s="9">
        <v>14000</v>
      </c>
      <c r="I522" s="12" t="s">
        <v>347</v>
      </c>
      <c r="O522" s="26"/>
    </row>
    <row r="523" spans="1:257" ht="12.45" customHeight="1" x14ac:dyDescent="0.2">
      <c r="A523" s="47" t="s">
        <v>420</v>
      </c>
      <c r="B523" s="47" t="s">
        <v>369</v>
      </c>
      <c r="C523" s="8" t="s">
        <v>75</v>
      </c>
      <c r="D523" s="9">
        <v>0</v>
      </c>
      <c r="E523" s="9"/>
      <c r="F523" s="9">
        <f t="shared" si="67"/>
        <v>0</v>
      </c>
      <c r="G523" s="9"/>
      <c r="H523" s="9">
        <v>0</v>
      </c>
      <c r="I523" s="12" t="s">
        <v>347</v>
      </c>
    </row>
    <row r="524" spans="1:257" ht="11.1" customHeight="1" x14ac:dyDescent="0.2">
      <c r="A524" s="47" t="s">
        <v>420</v>
      </c>
      <c r="B524" s="47"/>
      <c r="C524" s="8" t="s">
        <v>210</v>
      </c>
      <c r="D524" s="9">
        <v>800</v>
      </c>
      <c r="E524" s="9"/>
      <c r="F524" s="9">
        <f t="shared" si="67"/>
        <v>800</v>
      </c>
      <c r="G524" s="9">
        <v>846</v>
      </c>
      <c r="H524" s="9">
        <v>500</v>
      </c>
      <c r="I524" s="12" t="s">
        <v>347</v>
      </c>
      <c r="O524" s="26"/>
    </row>
    <row r="525" spans="1:257" ht="11.1" customHeight="1" x14ac:dyDescent="0.2">
      <c r="A525" s="47" t="s">
        <v>421</v>
      </c>
      <c r="B525" s="47"/>
      <c r="C525" s="8" t="s">
        <v>211</v>
      </c>
      <c r="D525" s="9">
        <v>500</v>
      </c>
      <c r="E525" s="9"/>
      <c r="F525" s="9">
        <f t="shared" si="67"/>
        <v>500</v>
      </c>
      <c r="G525" s="9">
        <v>2762</v>
      </c>
      <c r="H525" s="9">
        <v>500</v>
      </c>
      <c r="I525" s="12" t="s">
        <v>347</v>
      </c>
      <c r="O525" s="26"/>
    </row>
    <row r="526" spans="1:257" s="3" customFormat="1" ht="11.1" customHeight="1" x14ac:dyDescent="0.2">
      <c r="A526" s="48" t="s">
        <v>57</v>
      </c>
      <c r="B526" s="48"/>
      <c r="C526" s="13" t="s">
        <v>52</v>
      </c>
      <c r="D526" s="14">
        <f>SUM(D518:D525)</f>
        <v>91600</v>
      </c>
      <c r="E526" s="14">
        <f>SUM(E518:E525)</f>
        <v>6103</v>
      </c>
      <c r="F526" s="14">
        <f>SUM(F518:F525)</f>
        <v>97703</v>
      </c>
      <c r="G526" s="14">
        <f>SUM(G518:G525)</f>
        <v>117712</v>
      </c>
      <c r="H526" s="14">
        <f>SUM(H518:H525)</f>
        <v>111400</v>
      </c>
      <c r="I526" s="6"/>
      <c r="O526" s="26"/>
    </row>
    <row r="527" spans="1:257" s="3" customFormat="1" ht="11.1" customHeight="1" x14ac:dyDescent="0.2">
      <c r="A527" s="45"/>
      <c r="B527" s="45"/>
      <c r="D527" s="6"/>
      <c r="E527" s="6"/>
      <c r="F527" s="6"/>
      <c r="G527" s="6"/>
      <c r="H527" s="6"/>
      <c r="I527" s="6"/>
      <c r="O527" s="26"/>
    </row>
    <row r="528" spans="1:257" s="3" customFormat="1" ht="11.1" customHeight="1" x14ac:dyDescent="0.2">
      <c r="A528" s="45"/>
      <c r="B528" s="45"/>
      <c r="D528" s="6"/>
      <c r="E528" s="6"/>
      <c r="F528" s="6"/>
      <c r="G528" s="6"/>
      <c r="H528" s="6"/>
      <c r="I528" s="6"/>
      <c r="O528" s="26"/>
    </row>
    <row r="529" spans="1:257" s="3" customFormat="1" ht="12.45" customHeight="1" x14ac:dyDescent="0.2">
      <c r="A529" s="44" t="s">
        <v>254</v>
      </c>
      <c r="B529" s="44"/>
      <c r="C529" s="44"/>
      <c r="D529" s="44"/>
      <c r="E529" s="44"/>
      <c r="F529" s="44"/>
      <c r="G529" s="44"/>
      <c r="H529" s="44"/>
      <c r="I529" s="44"/>
      <c r="J529" s="44"/>
      <c r="K529" s="44"/>
      <c r="L529" s="44"/>
      <c r="M529" s="44"/>
      <c r="N529" s="44"/>
      <c r="O529" s="44"/>
      <c r="P529" s="44"/>
      <c r="Q529" s="44"/>
      <c r="R529" s="44"/>
      <c r="S529" s="44"/>
      <c r="T529" s="44"/>
      <c r="U529" s="44"/>
      <c r="V529" s="44"/>
      <c r="W529" s="44"/>
      <c r="X529" s="44"/>
      <c r="Y529" s="44"/>
      <c r="Z529" s="44"/>
      <c r="AA529" s="44"/>
      <c r="AB529" s="44"/>
      <c r="AC529" s="44"/>
      <c r="AD529" s="44"/>
      <c r="AE529" s="44"/>
      <c r="AF529" s="44"/>
      <c r="AG529" s="44"/>
      <c r="AH529" s="44"/>
      <c r="AI529" s="44"/>
      <c r="AJ529" s="44"/>
      <c r="AK529" s="44"/>
      <c r="AL529" s="44"/>
      <c r="AM529" s="44"/>
      <c r="AN529" s="44"/>
      <c r="AO529" s="44"/>
      <c r="AP529" s="44"/>
      <c r="AQ529" s="44"/>
      <c r="AR529" s="44"/>
      <c r="AS529" s="44"/>
      <c r="AT529" s="44"/>
      <c r="AU529" s="44"/>
      <c r="AV529" s="44"/>
      <c r="AW529" s="44"/>
      <c r="AX529" s="44"/>
      <c r="AY529" s="44"/>
      <c r="AZ529" s="44"/>
      <c r="BA529" s="44"/>
      <c r="BB529" s="44"/>
      <c r="BC529" s="44"/>
      <c r="BD529" s="44"/>
      <c r="BE529" s="44"/>
      <c r="BF529" s="44"/>
      <c r="BG529" s="44"/>
      <c r="BH529" s="44"/>
      <c r="BI529" s="44"/>
      <c r="BJ529" s="44"/>
      <c r="BK529" s="44"/>
      <c r="BL529" s="44"/>
      <c r="BM529" s="44"/>
      <c r="BN529" s="44"/>
      <c r="BO529" s="44"/>
      <c r="BP529" s="44"/>
      <c r="BQ529" s="44"/>
      <c r="BR529" s="44"/>
      <c r="BS529" s="44"/>
      <c r="BT529" s="44"/>
      <c r="BU529" s="44"/>
      <c r="BV529" s="44"/>
      <c r="BW529" s="44"/>
      <c r="BX529" s="44"/>
      <c r="BY529" s="44"/>
      <c r="BZ529" s="44"/>
      <c r="CA529" s="44"/>
      <c r="CB529" s="44"/>
      <c r="CC529" s="44"/>
      <c r="CD529" s="44"/>
      <c r="CE529" s="44"/>
      <c r="CF529" s="44"/>
      <c r="CG529" s="44"/>
      <c r="CH529" s="44"/>
      <c r="CI529" s="44"/>
      <c r="CJ529" s="44"/>
      <c r="CK529" s="44"/>
      <c r="CL529" s="44"/>
      <c r="CM529" s="44"/>
      <c r="CN529" s="44"/>
      <c r="CO529" s="44"/>
      <c r="CP529" s="44"/>
      <c r="CQ529" s="44"/>
      <c r="CR529" s="44"/>
      <c r="CS529" s="44"/>
      <c r="CT529" s="44"/>
      <c r="CU529" s="44"/>
      <c r="CV529" s="44"/>
      <c r="CW529" s="44"/>
      <c r="CX529" s="44"/>
      <c r="CY529" s="44"/>
      <c r="CZ529" s="44"/>
      <c r="DA529" s="44"/>
      <c r="DB529" s="44"/>
      <c r="DC529" s="44"/>
      <c r="DD529" s="44"/>
      <c r="DE529" s="44"/>
      <c r="DF529" s="44"/>
      <c r="DG529" s="44"/>
      <c r="DH529" s="44"/>
      <c r="DI529" s="44"/>
      <c r="DJ529" s="44"/>
      <c r="DK529" s="44"/>
      <c r="DL529" s="44"/>
      <c r="DM529" s="44"/>
      <c r="DN529" s="44"/>
      <c r="DO529" s="44"/>
      <c r="DP529" s="44"/>
      <c r="DQ529" s="44"/>
      <c r="DR529" s="44"/>
      <c r="DS529" s="44"/>
      <c r="DT529" s="44"/>
      <c r="DU529" s="44"/>
      <c r="DV529" s="44"/>
      <c r="DW529" s="44"/>
      <c r="DX529" s="44"/>
      <c r="DY529" s="44"/>
      <c r="DZ529" s="44"/>
      <c r="EA529" s="44"/>
      <c r="EB529" s="44"/>
      <c r="EC529" s="44"/>
      <c r="ED529" s="44"/>
      <c r="EE529" s="44"/>
      <c r="EF529" s="44"/>
      <c r="EG529" s="44"/>
      <c r="EH529" s="44"/>
      <c r="EI529" s="44"/>
      <c r="EJ529" s="44"/>
      <c r="EK529" s="44"/>
      <c r="EL529" s="44"/>
      <c r="EM529" s="44"/>
      <c r="EN529" s="44"/>
      <c r="EO529" s="44"/>
      <c r="EP529" s="44"/>
      <c r="EQ529" s="44"/>
      <c r="ER529" s="44"/>
      <c r="ES529" s="44"/>
      <c r="ET529" s="44"/>
      <c r="EU529" s="44"/>
      <c r="EV529" s="44"/>
      <c r="EW529" s="44"/>
      <c r="EX529" s="44"/>
      <c r="EY529" s="44"/>
      <c r="EZ529" s="44"/>
      <c r="FA529" s="44"/>
      <c r="FB529" s="44"/>
      <c r="FC529" s="44"/>
      <c r="FD529" s="44"/>
      <c r="FE529" s="44"/>
      <c r="FF529" s="44"/>
      <c r="FG529" s="44"/>
      <c r="FH529" s="44"/>
      <c r="FI529" s="44"/>
      <c r="FJ529" s="44"/>
      <c r="FK529" s="44"/>
      <c r="FL529" s="44"/>
      <c r="FM529" s="44"/>
      <c r="FN529" s="44"/>
      <c r="FO529" s="44"/>
      <c r="FP529" s="44"/>
      <c r="FQ529" s="44"/>
      <c r="FR529" s="44"/>
      <c r="FS529" s="44"/>
      <c r="FT529" s="44"/>
      <c r="FU529" s="44"/>
      <c r="FV529" s="44"/>
      <c r="FW529" s="44"/>
      <c r="FX529" s="44"/>
      <c r="FY529" s="44"/>
      <c r="FZ529" s="44"/>
      <c r="GA529" s="44"/>
      <c r="GB529" s="44"/>
      <c r="GC529" s="44"/>
      <c r="GD529" s="44"/>
      <c r="GE529" s="44"/>
      <c r="GF529" s="44"/>
      <c r="GG529" s="44"/>
      <c r="GH529" s="44"/>
      <c r="GI529" s="44"/>
      <c r="GJ529" s="44"/>
      <c r="GK529" s="44"/>
      <c r="GL529" s="44"/>
      <c r="GM529" s="44"/>
      <c r="GN529" s="44"/>
      <c r="GO529" s="44"/>
      <c r="GP529" s="44"/>
      <c r="GQ529" s="44"/>
      <c r="GR529" s="44"/>
      <c r="GS529" s="44"/>
      <c r="GT529" s="44"/>
      <c r="GU529" s="44"/>
      <c r="GV529" s="44"/>
      <c r="GW529" s="44"/>
      <c r="GX529" s="44"/>
      <c r="GY529" s="44"/>
      <c r="GZ529" s="44"/>
      <c r="HA529" s="44"/>
      <c r="HB529" s="44"/>
      <c r="HC529" s="44"/>
      <c r="HD529" s="44"/>
      <c r="HE529" s="44"/>
      <c r="HF529" s="44"/>
      <c r="HG529" s="44"/>
      <c r="HH529" s="44"/>
      <c r="HI529" s="44"/>
      <c r="HJ529" s="44"/>
      <c r="HK529" s="44"/>
      <c r="HL529" s="44"/>
      <c r="HM529" s="44"/>
      <c r="HN529" s="44"/>
      <c r="HO529" s="44"/>
      <c r="HP529" s="44"/>
      <c r="HQ529" s="44"/>
      <c r="HR529" s="44"/>
      <c r="HS529" s="44"/>
      <c r="HT529" s="44"/>
      <c r="HU529" s="44"/>
      <c r="HV529" s="44"/>
      <c r="HW529" s="44"/>
      <c r="HX529" s="44"/>
      <c r="HY529" s="44"/>
      <c r="HZ529" s="44"/>
      <c r="IA529" s="44"/>
      <c r="IB529" s="44"/>
      <c r="IC529" s="44"/>
      <c r="ID529" s="44"/>
      <c r="IE529" s="44"/>
      <c r="IF529" s="44"/>
      <c r="IG529" s="44"/>
      <c r="IH529" s="44"/>
      <c r="II529" s="44"/>
      <c r="IJ529" s="44"/>
      <c r="IK529" s="44"/>
      <c r="IL529" s="44"/>
      <c r="IM529" s="44"/>
      <c r="IN529" s="44"/>
      <c r="IO529" s="44"/>
      <c r="IP529" s="44"/>
      <c r="IQ529" s="44"/>
      <c r="IR529" s="44"/>
      <c r="IS529" s="44"/>
      <c r="IT529" s="44"/>
      <c r="IU529" s="44"/>
      <c r="IV529" s="44"/>
      <c r="IW529" s="44"/>
    </row>
    <row r="530" spans="1:257" s="3" customFormat="1" ht="12.45" customHeight="1" x14ac:dyDescent="0.2">
      <c r="A530" s="44" t="s">
        <v>248</v>
      </c>
      <c r="B530" s="44"/>
      <c r="C530" s="44"/>
      <c r="D530" s="44"/>
      <c r="E530" s="44"/>
      <c r="F530" s="44"/>
      <c r="G530" s="44"/>
      <c r="H530" s="44"/>
      <c r="I530" s="44"/>
      <c r="J530" s="44"/>
      <c r="K530" s="44"/>
      <c r="L530" s="44"/>
      <c r="M530" s="44"/>
      <c r="N530" s="44"/>
      <c r="O530" s="44"/>
      <c r="P530" s="44"/>
      <c r="Q530" s="44"/>
      <c r="R530" s="44"/>
      <c r="S530" s="44"/>
      <c r="T530" s="44"/>
      <c r="U530" s="44"/>
      <c r="V530" s="44"/>
      <c r="W530" s="44"/>
      <c r="X530" s="44"/>
      <c r="Y530" s="44"/>
      <c r="Z530" s="44"/>
      <c r="AA530" s="44"/>
      <c r="AB530" s="44"/>
      <c r="AC530" s="44"/>
      <c r="AD530" s="44"/>
      <c r="AE530" s="44"/>
      <c r="AF530" s="44"/>
      <c r="AG530" s="44"/>
      <c r="AH530" s="44"/>
      <c r="AI530" s="44"/>
      <c r="AJ530" s="44"/>
      <c r="AK530" s="44"/>
      <c r="AL530" s="44"/>
      <c r="AM530" s="44"/>
      <c r="AN530" s="44"/>
      <c r="AO530" s="44"/>
      <c r="AP530" s="44"/>
      <c r="AQ530" s="44"/>
      <c r="AR530" s="44"/>
      <c r="AS530" s="44"/>
      <c r="AT530" s="44"/>
      <c r="AU530" s="44"/>
      <c r="AV530" s="44"/>
      <c r="AW530" s="44"/>
      <c r="AX530" s="44"/>
      <c r="AY530" s="44"/>
      <c r="AZ530" s="44"/>
      <c r="BA530" s="44"/>
      <c r="BB530" s="44"/>
      <c r="BC530" s="44"/>
      <c r="BD530" s="44"/>
      <c r="BE530" s="44"/>
      <c r="BF530" s="44"/>
      <c r="BG530" s="44"/>
      <c r="BH530" s="44"/>
      <c r="BI530" s="44"/>
      <c r="BJ530" s="44"/>
      <c r="BK530" s="44"/>
      <c r="BL530" s="44"/>
      <c r="BM530" s="44"/>
      <c r="BN530" s="44"/>
      <c r="BO530" s="44"/>
      <c r="BP530" s="44"/>
      <c r="BQ530" s="44"/>
      <c r="BR530" s="44"/>
      <c r="BS530" s="44"/>
      <c r="BT530" s="44"/>
      <c r="BU530" s="44"/>
      <c r="BV530" s="44"/>
      <c r="BW530" s="44"/>
      <c r="BX530" s="44"/>
      <c r="BY530" s="44"/>
      <c r="BZ530" s="44"/>
      <c r="CA530" s="44"/>
      <c r="CB530" s="44"/>
      <c r="CC530" s="44"/>
      <c r="CD530" s="44"/>
      <c r="CE530" s="44"/>
      <c r="CF530" s="44"/>
      <c r="CG530" s="44"/>
      <c r="CH530" s="44"/>
      <c r="CI530" s="44"/>
      <c r="CJ530" s="44"/>
      <c r="CK530" s="44"/>
      <c r="CL530" s="44"/>
      <c r="CM530" s="44"/>
      <c r="CN530" s="44"/>
      <c r="CO530" s="44"/>
      <c r="CP530" s="44"/>
      <c r="CQ530" s="44"/>
      <c r="CR530" s="44"/>
      <c r="CS530" s="44"/>
      <c r="CT530" s="44"/>
      <c r="CU530" s="44"/>
      <c r="CV530" s="44"/>
      <c r="CW530" s="44"/>
      <c r="CX530" s="44"/>
      <c r="CY530" s="44"/>
      <c r="CZ530" s="44"/>
      <c r="DA530" s="44"/>
      <c r="DB530" s="44"/>
      <c r="DC530" s="44"/>
      <c r="DD530" s="44"/>
      <c r="DE530" s="44"/>
      <c r="DF530" s="44"/>
      <c r="DG530" s="44"/>
      <c r="DH530" s="44"/>
      <c r="DI530" s="44"/>
      <c r="DJ530" s="44"/>
      <c r="DK530" s="44"/>
      <c r="DL530" s="44"/>
      <c r="DM530" s="44"/>
      <c r="DN530" s="44"/>
      <c r="DO530" s="44"/>
      <c r="DP530" s="44"/>
      <c r="DQ530" s="44"/>
      <c r="DR530" s="44"/>
      <c r="DS530" s="44"/>
      <c r="DT530" s="44"/>
      <c r="DU530" s="44"/>
      <c r="DV530" s="44"/>
      <c r="DW530" s="44"/>
      <c r="DX530" s="44"/>
      <c r="DY530" s="44"/>
      <c r="DZ530" s="44"/>
      <c r="EA530" s="44"/>
      <c r="EB530" s="44"/>
      <c r="EC530" s="44"/>
      <c r="ED530" s="44"/>
      <c r="EE530" s="44"/>
      <c r="EF530" s="44"/>
      <c r="EG530" s="44"/>
      <c r="EH530" s="44"/>
      <c r="EI530" s="44"/>
      <c r="EJ530" s="44"/>
      <c r="EK530" s="44"/>
      <c r="EL530" s="44"/>
      <c r="EM530" s="44"/>
      <c r="EN530" s="44"/>
      <c r="EO530" s="44"/>
      <c r="EP530" s="44"/>
      <c r="EQ530" s="44"/>
      <c r="ER530" s="44"/>
      <c r="ES530" s="44"/>
      <c r="ET530" s="44"/>
      <c r="EU530" s="44"/>
      <c r="EV530" s="44"/>
      <c r="EW530" s="44"/>
      <c r="EX530" s="44"/>
      <c r="EY530" s="44"/>
      <c r="EZ530" s="44"/>
      <c r="FA530" s="44"/>
      <c r="FB530" s="44"/>
      <c r="FC530" s="44"/>
      <c r="FD530" s="44"/>
      <c r="FE530" s="44"/>
      <c r="FF530" s="44"/>
      <c r="FG530" s="44"/>
      <c r="FH530" s="44"/>
      <c r="FI530" s="44"/>
      <c r="FJ530" s="44"/>
      <c r="FK530" s="44"/>
      <c r="FL530" s="44"/>
      <c r="FM530" s="44"/>
      <c r="FN530" s="44"/>
      <c r="FO530" s="44"/>
      <c r="FP530" s="44"/>
      <c r="FQ530" s="44"/>
      <c r="FR530" s="44"/>
      <c r="FS530" s="44"/>
      <c r="FT530" s="44"/>
      <c r="FU530" s="44"/>
      <c r="FV530" s="44"/>
      <c r="FW530" s="44"/>
      <c r="FX530" s="44"/>
      <c r="FY530" s="44"/>
      <c r="FZ530" s="44"/>
      <c r="GA530" s="44"/>
      <c r="GB530" s="44"/>
      <c r="GC530" s="44"/>
      <c r="GD530" s="44"/>
      <c r="GE530" s="44"/>
      <c r="GF530" s="44"/>
      <c r="GG530" s="44"/>
      <c r="GH530" s="44"/>
      <c r="GI530" s="44"/>
      <c r="GJ530" s="44"/>
      <c r="GK530" s="44"/>
      <c r="GL530" s="44"/>
      <c r="GM530" s="44"/>
      <c r="GN530" s="44"/>
      <c r="GO530" s="44"/>
      <c r="GP530" s="44"/>
      <c r="GQ530" s="44"/>
      <c r="GR530" s="44"/>
      <c r="GS530" s="44"/>
      <c r="GT530" s="44"/>
      <c r="GU530" s="44"/>
      <c r="GV530" s="44"/>
      <c r="GW530" s="44"/>
      <c r="GX530" s="44"/>
      <c r="GY530" s="44"/>
      <c r="GZ530" s="44"/>
      <c r="HA530" s="44"/>
      <c r="HB530" s="44"/>
      <c r="HC530" s="44"/>
      <c r="HD530" s="44"/>
      <c r="HE530" s="44"/>
      <c r="HF530" s="44"/>
      <c r="HG530" s="44"/>
      <c r="HH530" s="44"/>
      <c r="HI530" s="44"/>
      <c r="HJ530" s="44"/>
      <c r="HK530" s="44"/>
      <c r="HL530" s="44"/>
      <c r="HM530" s="44"/>
      <c r="HN530" s="44"/>
      <c r="HO530" s="44"/>
      <c r="HP530" s="44"/>
      <c r="HQ530" s="44"/>
      <c r="HR530" s="44"/>
      <c r="HS530" s="44"/>
      <c r="HT530" s="44"/>
      <c r="HU530" s="44"/>
      <c r="HV530" s="44"/>
      <c r="HW530" s="44"/>
      <c r="HX530" s="44"/>
      <c r="HY530" s="44"/>
      <c r="HZ530" s="44"/>
      <c r="IA530" s="44"/>
      <c r="IB530" s="44"/>
      <c r="IC530" s="44"/>
      <c r="ID530" s="44"/>
      <c r="IE530" s="44"/>
      <c r="IF530" s="44"/>
      <c r="IG530" s="44"/>
      <c r="IH530" s="44"/>
      <c r="II530" s="44"/>
      <c r="IJ530" s="44"/>
      <c r="IK530" s="44"/>
      <c r="IL530" s="44"/>
      <c r="IM530" s="44"/>
      <c r="IN530" s="44"/>
      <c r="IO530" s="44"/>
      <c r="IP530" s="44"/>
      <c r="IQ530" s="44"/>
      <c r="IR530" s="44"/>
      <c r="IS530" s="44"/>
      <c r="IT530" s="44"/>
      <c r="IU530" s="44"/>
      <c r="IV530" s="44"/>
      <c r="IW530" s="44"/>
    </row>
    <row r="531" spans="1:257" ht="11.1" customHeight="1" x14ac:dyDescent="0.2">
      <c r="A531" s="45" t="s">
        <v>53</v>
      </c>
      <c r="B531" s="45"/>
      <c r="D531" s="6" t="s">
        <v>581</v>
      </c>
      <c r="G531" s="12" t="s">
        <v>580</v>
      </c>
      <c r="H531" s="12" t="s">
        <v>580</v>
      </c>
      <c r="O531" s="26"/>
    </row>
    <row r="532" spans="1:257" ht="11.1" customHeight="1" x14ac:dyDescent="0.2">
      <c r="A532" s="47" t="s">
        <v>422</v>
      </c>
      <c r="B532" s="47" t="s">
        <v>370</v>
      </c>
      <c r="C532" s="8" t="s">
        <v>329</v>
      </c>
      <c r="D532" s="9">
        <v>3000</v>
      </c>
      <c r="E532" s="9">
        <v>2046</v>
      </c>
      <c r="F532" s="9">
        <f>SUM(D532:E532)</f>
        <v>5046</v>
      </c>
      <c r="G532" s="9">
        <v>5046</v>
      </c>
      <c r="H532" s="9">
        <v>5000</v>
      </c>
      <c r="I532" s="12" t="s">
        <v>347</v>
      </c>
      <c r="O532" s="26"/>
    </row>
    <row r="533" spans="1:257" ht="11.1" customHeight="1" x14ac:dyDescent="0.2">
      <c r="A533" s="47" t="s">
        <v>423</v>
      </c>
      <c r="B533" s="47" t="s">
        <v>424</v>
      </c>
      <c r="C533" s="8" t="s">
        <v>394</v>
      </c>
      <c r="D533" s="9">
        <v>50</v>
      </c>
      <c r="E533" s="9"/>
      <c r="F533" s="9">
        <f t="shared" ref="F533:F534" si="68">SUM(D533:E533)</f>
        <v>50</v>
      </c>
      <c r="G533" s="9">
        <v>34</v>
      </c>
      <c r="H533" s="9">
        <v>50</v>
      </c>
      <c r="I533" s="12" t="s">
        <v>347</v>
      </c>
      <c r="O533" s="26"/>
    </row>
    <row r="534" spans="1:257" ht="11.1" customHeight="1" x14ac:dyDescent="0.2">
      <c r="A534" s="47" t="s">
        <v>425</v>
      </c>
      <c r="B534" s="47" t="s">
        <v>371</v>
      </c>
      <c r="C534" s="8" t="s">
        <v>710</v>
      </c>
      <c r="D534" s="9">
        <v>1654</v>
      </c>
      <c r="E534" s="9"/>
      <c r="F534" s="9">
        <f t="shared" si="68"/>
        <v>1654</v>
      </c>
      <c r="G534" s="9">
        <v>1653</v>
      </c>
      <c r="H534" s="9">
        <v>1677</v>
      </c>
      <c r="I534" s="12" t="s">
        <v>347</v>
      </c>
      <c r="J534" s="10">
        <v>1676792</v>
      </c>
      <c r="O534" s="26"/>
    </row>
    <row r="535" spans="1:257" s="3" customFormat="1" ht="11.1" customHeight="1" x14ac:dyDescent="0.2">
      <c r="A535" s="48"/>
      <c r="B535" s="48"/>
      <c r="C535" s="13" t="s">
        <v>54</v>
      </c>
      <c r="D535" s="14">
        <f t="shared" ref="D535" si="69">SUM(D532:D534)</f>
        <v>4704</v>
      </c>
      <c r="E535" s="14">
        <f t="shared" ref="E535:F535" si="70">SUM(E532:E534)</f>
        <v>2046</v>
      </c>
      <c r="F535" s="14">
        <f t="shared" si="70"/>
        <v>6750</v>
      </c>
      <c r="G535" s="14">
        <f t="shared" ref="G535:H535" si="71">SUM(G532:G534)</f>
        <v>6733</v>
      </c>
      <c r="H535" s="14">
        <f t="shared" si="71"/>
        <v>6727</v>
      </c>
      <c r="I535" s="6"/>
      <c r="J535" s="3">
        <f>SUM(J532:J534)</f>
        <v>1676792</v>
      </c>
      <c r="O535" s="26"/>
    </row>
    <row r="536" spans="1:257" s="3" customFormat="1" ht="11.1" customHeight="1" x14ac:dyDescent="0.2">
      <c r="A536" s="45"/>
      <c r="B536" s="45"/>
      <c r="D536" s="6"/>
      <c r="E536" s="6" t="s">
        <v>580</v>
      </c>
      <c r="F536" s="6"/>
      <c r="G536" s="6"/>
      <c r="H536" s="6"/>
      <c r="I536" s="6"/>
      <c r="O536" s="26"/>
    </row>
    <row r="537" spans="1:257" s="3" customFormat="1" ht="11.1" customHeight="1" x14ac:dyDescent="0.2">
      <c r="A537" s="45"/>
      <c r="B537" s="45"/>
      <c r="D537" s="6"/>
      <c r="E537" s="6"/>
      <c r="F537" s="6"/>
      <c r="G537" s="6"/>
      <c r="H537" s="6"/>
      <c r="I537" s="6"/>
      <c r="O537" s="26"/>
    </row>
    <row r="538" spans="1:257" s="3" customFormat="1" ht="12.45" customHeight="1" x14ac:dyDescent="0.2">
      <c r="A538" s="44" t="s">
        <v>254</v>
      </c>
      <c r="B538" s="44"/>
      <c r="C538" s="44"/>
      <c r="D538" s="44"/>
      <c r="E538" s="44"/>
      <c r="F538" s="44"/>
      <c r="G538" s="44"/>
      <c r="H538" s="44"/>
      <c r="I538" s="44"/>
      <c r="J538" s="44"/>
      <c r="K538" s="44"/>
      <c r="L538" s="44"/>
      <c r="M538" s="44"/>
      <c r="N538" s="44"/>
      <c r="O538" s="44"/>
      <c r="P538" s="44"/>
      <c r="Q538" s="44"/>
      <c r="R538" s="44"/>
      <c r="S538" s="44"/>
      <c r="T538" s="44"/>
      <c r="U538" s="44"/>
      <c r="V538" s="44"/>
      <c r="W538" s="44"/>
      <c r="X538" s="44"/>
      <c r="Y538" s="44"/>
      <c r="Z538" s="44"/>
      <c r="AA538" s="44"/>
      <c r="AB538" s="44"/>
      <c r="AC538" s="44"/>
      <c r="AD538" s="44"/>
      <c r="AE538" s="44"/>
      <c r="AF538" s="44"/>
      <c r="AG538" s="44"/>
      <c r="AH538" s="44"/>
      <c r="AI538" s="44"/>
      <c r="AJ538" s="44"/>
      <c r="AK538" s="44"/>
      <c r="AL538" s="44"/>
      <c r="AM538" s="44"/>
      <c r="AN538" s="44"/>
      <c r="AO538" s="44"/>
      <c r="AP538" s="44"/>
      <c r="AQ538" s="44"/>
      <c r="AR538" s="44"/>
      <c r="AS538" s="44"/>
      <c r="AT538" s="44"/>
      <c r="AU538" s="44"/>
      <c r="AV538" s="44"/>
      <c r="AW538" s="44"/>
      <c r="AX538" s="44"/>
      <c r="AY538" s="44"/>
      <c r="AZ538" s="44"/>
      <c r="BA538" s="44"/>
      <c r="BB538" s="44"/>
      <c r="BC538" s="44"/>
      <c r="BD538" s="44"/>
      <c r="BE538" s="44"/>
      <c r="BF538" s="44"/>
      <c r="BG538" s="44"/>
      <c r="BH538" s="44"/>
      <c r="BI538" s="44"/>
      <c r="BJ538" s="44"/>
      <c r="BK538" s="44"/>
      <c r="BL538" s="44"/>
      <c r="BM538" s="44"/>
      <c r="BN538" s="44"/>
      <c r="BO538" s="44"/>
      <c r="BP538" s="44"/>
      <c r="BQ538" s="44"/>
      <c r="BR538" s="44"/>
      <c r="BS538" s="44"/>
      <c r="BT538" s="44"/>
      <c r="BU538" s="44"/>
      <c r="BV538" s="44"/>
      <c r="BW538" s="44"/>
      <c r="BX538" s="44"/>
      <c r="BY538" s="44"/>
      <c r="BZ538" s="44"/>
      <c r="CA538" s="44"/>
      <c r="CB538" s="44"/>
      <c r="CC538" s="44"/>
      <c r="CD538" s="44"/>
      <c r="CE538" s="44"/>
      <c r="CF538" s="44"/>
      <c r="CG538" s="44"/>
      <c r="CH538" s="44"/>
      <c r="CI538" s="44"/>
      <c r="CJ538" s="44"/>
      <c r="CK538" s="44"/>
      <c r="CL538" s="44"/>
      <c r="CM538" s="44"/>
      <c r="CN538" s="44"/>
      <c r="CO538" s="44"/>
      <c r="CP538" s="44"/>
      <c r="CQ538" s="44"/>
      <c r="CR538" s="44"/>
      <c r="CS538" s="44"/>
      <c r="CT538" s="44"/>
      <c r="CU538" s="44"/>
      <c r="CV538" s="44"/>
      <c r="CW538" s="44"/>
      <c r="CX538" s="44"/>
      <c r="CY538" s="44"/>
      <c r="CZ538" s="44"/>
      <c r="DA538" s="44"/>
      <c r="DB538" s="44"/>
      <c r="DC538" s="44"/>
      <c r="DD538" s="44"/>
      <c r="DE538" s="44"/>
      <c r="DF538" s="44"/>
      <c r="DG538" s="44"/>
      <c r="DH538" s="44"/>
      <c r="DI538" s="44"/>
      <c r="DJ538" s="44"/>
      <c r="DK538" s="44"/>
      <c r="DL538" s="44"/>
      <c r="DM538" s="44"/>
      <c r="DN538" s="44"/>
      <c r="DO538" s="44"/>
      <c r="DP538" s="44"/>
      <c r="DQ538" s="44"/>
      <c r="DR538" s="44"/>
      <c r="DS538" s="44"/>
      <c r="DT538" s="44"/>
      <c r="DU538" s="44"/>
      <c r="DV538" s="44"/>
      <c r="DW538" s="44"/>
      <c r="DX538" s="44"/>
      <c r="DY538" s="44"/>
      <c r="DZ538" s="44"/>
      <c r="EA538" s="44"/>
      <c r="EB538" s="44"/>
      <c r="EC538" s="44"/>
      <c r="ED538" s="44"/>
      <c r="EE538" s="44"/>
      <c r="EF538" s="44"/>
      <c r="EG538" s="44"/>
      <c r="EH538" s="44"/>
      <c r="EI538" s="44"/>
      <c r="EJ538" s="44"/>
      <c r="EK538" s="44"/>
      <c r="EL538" s="44"/>
      <c r="EM538" s="44"/>
      <c r="EN538" s="44"/>
      <c r="EO538" s="44"/>
      <c r="EP538" s="44"/>
      <c r="EQ538" s="44"/>
      <c r="ER538" s="44"/>
      <c r="ES538" s="44"/>
      <c r="ET538" s="44"/>
      <c r="EU538" s="44"/>
      <c r="EV538" s="44"/>
      <c r="EW538" s="44"/>
      <c r="EX538" s="44"/>
      <c r="EY538" s="44"/>
      <c r="EZ538" s="44"/>
      <c r="FA538" s="44"/>
      <c r="FB538" s="44"/>
      <c r="FC538" s="44"/>
      <c r="FD538" s="44"/>
      <c r="FE538" s="44"/>
      <c r="FF538" s="44"/>
      <c r="FG538" s="44"/>
      <c r="FH538" s="44"/>
      <c r="FI538" s="44"/>
      <c r="FJ538" s="44"/>
      <c r="FK538" s="44"/>
      <c r="FL538" s="44"/>
      <c r="FM538" s="44"/>
      <c r="FN538" s="44"/>
      <c r="FO538" s="44"/>
      <c r="FP538" s="44"/>
      <c r="FQ538" s="44"/>
      <c r="FR538" s="44"/>
      <c r="FS538" s="44"/>
      <c r="FT538" s="44"/>
      <c r="FU538" s="44"/>
      <c r="FV538" s="44"/>
      <c r="FW538" s="44"/>
      <c r="FX538" s="44"/>
      <c r="FY538" s="44"/>
      <c r="FZ538" s="44"/>
      <c r="GA538" s="44"/>
      <c r="GB538" s="44"/>
      <c r="GC538" s="44"/>
      <c r="GD538" s="44"/>
      <c r="GE538" s="44"/>
      <c r="GF538" s="44"/>
      <c r="GG538" s="44"/>
      <c r="GH538" s="44"/>
      <c r="GI538" s="44"/>
      <c r="GJ538" s="44"/>
      <c r="GK538" s="44"/>
      <c r="GL538" s="44"/>
      <c r="GM538" s="44"/>
      <c r="GN538" s="44"/>
      <c r="GO538" s="44"/>
      <c r="GP538" s="44"/>
      <c r="GQ538" s="44"/>
      <c r="GR538" s="44"/>
      <c r="GS538" s="44"/>
      <c r="GT538" s="44"/>
      <c r="GU538" s="44"/>
      <c r="GV538" s="44"/>
      <c r="GW538" s="44"/>
      <c r="GX538" s="44"/>
      <c r="GY538" s="44"/>
      <c r="GZ538" s="44"/>
      <c r="HA538" s="44"/>
      <c r="HB538" s="44"/>
      <c r="HC538" s="44"/>
      <c r="HD538" s="44"/>
      <c r="HE538" s="44"/>
      <c r="HF538" s="44"/>
      <c r="HG538" s="44"/>
      <c r="HH538" s="44"/>
      <c r="HI538" s="44"/>
      <c r="HJ538" s="44"/>
      <c r="HK538" s="44"/>
      <c r="HL538" s="44"/>
      <c r="HM538" s="44"/>
      <c r="HN538" s="44"/>
      <c r="HO538" s="44"/>
      <c r="HP538" s="44"/>
      <c r="HQ538" s="44"/>
      <c r="HR538" s="44"/>
      <c r="HS538" s="44"/>
      <c r="HT538" s="44"/>
      <c r="HU538" s="44"/>
      <c r="HV538" s="44"/>
      <c r="HW538" s="44"/>
      <c r="HX538" s="44"/>
      <c r="HY538" s="44"/>
      <c r="HZ538" s="44"/>
      <c r="IA538" s="44"/>
      <c r="IB538" s="44"/>
      <c r="IC538" s="44"/>
      <c r="ID538" s="44"/>
      <c r="IE538" s="44"/>
      <c r="IF538" s="44"/>
      <c r="IG538" s="44"/>
      <c r="IH538" s="44"/>
      <c r="II538" s="44"/>
      <c r="IJ538" s="44"/>
      <c r="IK538" s="44"/>
      <c r="IL538" s="44"/>
      <c r="IM538" s="44"/>
      <c r="IN538" s="44"/>
      <c r="IO538" s="44"/>
      <c r="IP538" s="44"/>
      <c r="IQ538" s="44"/>
      <c r="IR538" s="44"/>
      <c r="IS538" s="44"/>
      <c r="IT538" s="44"/>
      <c r="IU538" s="44"/>
      <c r="IV538" s="44"/>
      <c r="IW538" s="44"/>
    </row>
    <row r="539" spans="1:257" s="3" customFormat="1" ht="12.45" customHeight="1" x14ac:dyDescent="0.2">
      <c r="A539" s="44" t="s">
        <v>248</v>
      </c>
      <c r="B539" s="44"/>
      <c r="C539" s="44"/>
      <c r="D539" s="44"/>
      <c r="E539" s="44"/>
      <c r="F539" s="44"/>
      <c r="G539" s="44"/>
      <c r="H539" s="44"/>
      <c r="I539" s="44"/>
      <c r="J539" s="44"/>
      <c r="K539" s="44"/>
      <c r="L539" s="44"/>
      <c r="M539" s="44"/>
      <c r="N539" s="44"/>
      <c r="O539" s="44"/>
      <c r="P539" s="44"/>
      <c r="Q539" s="44"/>
      <c r="R539" s="44"/>
      <c r="S539" s="44"/>
      <c r="T539" s="44"/>
      <c r="U539" s="44"/>
      <c r="V539" s="44"/>
      <c r="W539" s="44"/>
      <c r="X539" s="44"/>
      <c r="Y539" s="44"/>
      <c r="Z539" s="44"/>
      <c r="AA539" s="44"/>
      <c r="AB539" s="44"/>
      <c r="AC539" s="44"/>
      <c r="AD539" s="44"/>
      <c r="AE539" s="44"/>
      <c r="AF539" s="44"/>
      <c r="AG539" s="44"/>
      <c r="AH539" s="44"/>
      <c r="AI539" s="44"/>
      <c r="AJ539" s="44"/>
      <c r="AK539" s="44"/>
      <c r="AL539" s="44"/>
      <c r="AM539" s="44"/>
      <c r="AN539" s="44"/>
      <c r="AO539" s="44"/>
      <c r="AP539" s="44"/>
      <c r="AQ539" s="44"/>
      <c r="AR539" s="44"/>
      <c r="AS539" s="44"/>
      <c r="AT539" s="44"/>
      <c r="AU539" s="44"/>
      <c r="AV539" s="44"/>
      <c r="AW539" s="44"/>
      <c r="AX539" s="44"/>
      <c r="AY539" s="44"/>
      <c r="AZ539" s="44"/>
      <c r="BA539" s="44"/>
      <c r="BB539" s="44"/>
      <c r="BC539" s="44"/>
      <c r="BD539" s="44"/>
      <c r="BE539" s="44"/>
      <c r="BF539" s="44"/>
      <c r="BG539" s="44"/>
      <c r="BH539" s="44"/>
      <c r="BI539" s="44"/>
      <c r="BJ539" s="44"/>
      <c r="BK539" s="44"/>
      <c r="BL539" s="44"/>
      <c r="BM539" s="44"/>
      <c r="BN539" s="44"/>
      <c r="BO539" s="44"/>
      <c r="BP539" s="44"/>
      <c r="BQ539" s="44"/>
      <c r="BR539" s="44"/>
      <c r="BS539" s="44"/>
      <c r="BT539" s="44"/>
      <c r="BU539" s="44"/>
      <c r="BV539" s="44"/>
      <c r="BW539" s="44"/>
      <c r="BX539" s="44"/>
      <c r="BY539" s="44"/>
      <c r="BZ539" s="44"/>
      <c r="CA539" s="44"/>
      <c r="CB539" s="44"/>
      <c r="CC539" s="44"/>
      <c r="CD539" s="44"/>
      <c r="CE539" s="44"/>
      <c r="CF539" s="44"/>
      <c r="CG539" s="44"/>
      <c r="CH539" s="44"/>
      <c r="CI539" s="44"/>
      <c r="CJ539" s="44"/>
      <c r="CK539" s="44"/>
      <c r="CL539" s="44"/>
      <c r="CM539" s="44"/>
      <c r="CN539" s="44"/>
      <c r="CO539" s="44"/>
      <c r="CP539" s="44"/>
      <c r="CQ539" s="44"/>
      <c r="CR539" s="44"/>
      <c r="CS539" s="44"/>
      <c r="CT539" s="44"/>
      <c r="CU539" s="44"/>
      <c r="CV539" s="44"/>
      <c r="CW539" s="44"/>
      <c r="CX539" s="44"/>
      <c r="CY539" s="44"/>
      <c r="CZ539" s="44"/>
      <c r="DA539" s="44"/>
      <c r="DB539" s="44"/>
      <c r="DC539" s="44"/>
      <c r="DD539" s="44"/>
      <c r="DE539" s="44"/>
      <c r="DF539" s="44"/>
      <c r="DG539" s="44"/>
      <c r="DH539" s="44"/>
      <c r="DI539" s="44"/>
      <c r="DJ539" s="44"/>
      <c r="DK539" s="44"/>
      <c r="DL539" s="44"/>
      <c r="DM539" s="44"/>
      <c r="DN539" s="44"/>
      <c r="DO539" s="44"/>
      <c r="DP539" s="44"/>
      <c r="DQ539" s="44"/>
      <c r="DR539" s="44"/>
      <c r="DS539" s="44"/>
      <c r="DT539" s="44"/>
      <c r="DU539" s="44"/>
      <c r="DV539" s="44"/>
      <c r="DW539" s="44"/>
      <c r="DX539" s="44"/>
      <c r="DY539" s="44"/>
      <c r="DZ539" s="44"/>
      <c r="EA539" s="44"/>
      <c r="EB539" s="44"/>
      <c r="EC539" s="44"/>
      <c r="ED539" s="44"/>
      <c r="EE539" s="44"/>
      <c r="EF539" s="44"/>
      <c r="EG539" s="44"/>
      <c r="EH539" s="44"/>
      <c r="EI539" s="44"/>
      <c r="EJ539" s="44"/>
      <c r="EK539" s="44"/>
      <c r="EL539" s="44"/>
      <c r="EM539" s="44"/>
      <c r="EN539" s="44"/>
      <c r="EO539" s="44"/>
      <c r="EP539" s="44"/>
      <c r="EQ539" s="44"/>
      <c r="ER539" s="44"/>
      <c r="ES539" s="44"/>
      <c r="ET539" s="44"/>
      <c r="EU539" s="44"/>
      <c r="EV539" s="44"/>
      <c r="EW539" s="44"/>
      <c r="EX539" s="44"/>
      <c r="EY539" s="44"/>
      <c r="EZ539" s="44"/>
      <c r="FA539" s="44"/>
      <c r="FB539" s="44"/>
      <c r="FC539" s="44"/>
      <c r="FD539" s="44"/>
      <c r="FE539" s="44"/>
      <c r="FF539" s="44"/>
      <c r="FG539" s="44"/>
      <c r="FH539" s="44"/>
      <c r="FI539" s="44"/>
      <c r="FJ539" s="44"/>
      <c r="FK539" s="44"/>
      <c r="FL539" s="44"/>
      <c r="FM539" s="44"/>
      <c r="FN539" s="44"/>
      <c r="FO539" s="44"/>
      <c r="FP539" s="44"/>
      <c r="FQ539" s="44"/>
      <c r="FR539" s="44"/>
      <c r="FS539" s="44"/>
      <c r="FT539" s="44"/>
      <c r="FU539" s="44"/>
      <c r="FV539" s="44"/>
      <c r="FW539" s="44"/>
      <c r="FX539" s="44"/>
      <c r="FY539" s="44"/>
      <c r="FZ539" s="44"/>
      <c r="GA539" s="44"/>
      <c r="GB539" s="44"/>
      <c r="GC539" s="44"/>
      <c r="GD539" s="44"/>
      <c r="GE539" s="44"/>
      <c r="GF539" s="44"/>
      <c r="GG539" s="44"/>
      <c r="GH539" s="44"/>
      <c r="GI539" s="44"/>
      <c r="GJ539" s="44"/>
      <c r="GK539" s="44"/>
      <c r="GL539" s="44"/>
      <c r="GM539" s="44"/>
      <c r="GN539" s="44"/>
      <c r="GO539" s="44"/>
      <c r="GP539" s="44"/>
      <c r="GQ539" s="44"/>
      <c r="GR539" s="44"/>
      <c r="GS539" s="44"/>
      <c r="GT539" s="44"/>
      <c r="GU539" s="44"/>
      <c r="GV539" s="44"/>
      <c r="GW539" s="44"/>
      <c r="GX539" s="44"/>
      <c r="GY539" s="44"/>
      <c r="GZ539" s="44"/>
      <c r="HA539" s="44"/>
      <c r="HB539" s="44"/>
      <c r="HC539" s="44"/>
      <c r="HD539" s="44"/>
      <c r="HE539" s="44"/>
      <c r="HF539" s="44"/>
      <c r="HG539" s="44"/>
      <c r="HH539" s="44"/>
      <c r="HI539" s="44"/>
      <c r="HJ539" s="44"/>
      <c r="HK539" s="44"/>
      <c r="HL539" s="44"/>
      <c r="HM539" s="44"/>
      <c r="HN539" s="44"/>
      <c r="HO539" s="44"/>
      <c r="HP539" s="44"/>
      <c r="HQ539" s="44"/>
      <c r="HR539" s="44"/>
      <c r="HS539" s="44"/>
      <c r="HT539" s="44"/>
      <c r="HU539" s="44"/>
      <c r="HV539" s="44"/>
      <c r="HW539" s="44"/>
      <c r="HX539" s="44"/>
      <c r="HY539" s="44"/>
      <c r="HZ539" s="44"/>
      <c r="IA539" s="44"/>
      <c r="IB539" s="44"/>
      <c r="IC539" s="44"/>
      <c r="ID539" s="44"/>
      <c r="IE539" s="44"/>
      <c r="IF539" s="44"/>
      <c r="IG539" s="44"/>
      <c r="IH539" s="44"/>
      <c r="II539" s="44"/>
      <c r="IJ539" s="44"/>
      <c r="IK539" s="44"/>
      <c r="IL539" s="44"/>
      <c r="IM539" s="44"/>
      <c r="IN539" s="44"/>
      <c r="IO539" s="44"/>
      <c r="IP539" s="44"/>
      <c r="IQ539" s="44"/>
      <c r="IR539" s="44"/>
      <c r="IS539" s="44"/>
      <c r="IT539" s="44"/>
      <c r="IU539" s="44"/>
      <c r="IV539" s="44"/>
      <c r="IW539" s="44"/>
    </row>
    <row r="540" spans="1:257" s="3" customFormat="1" ht="11.1" customHeight="1" x14ac:dyDescent="0.2">
      <c r="A540" s="45" t="s">
        <v>51</v>
      </c>
      <c r="B540" s="45"/>
      <c r="D540" s="6" t="s">
        <v>581</v>
      </c>
      <c r="E540" s="6"/>
      <c r="F540" s="6"/>
      <c r="G540" s="6"/>
      <c r="H540" s="6"/>
      <c r="I540" s="6"/>
      <c r="J540" s="3" t="s">
        <v>313</v>
      </c>
      <c r="L540" s="2"/>
      <c r="O540" s="26"/>
    </row>
    <row r="541" spans="1:257" ht="11.1" customHeight="1" x14ac:dyDescent="0.2">
      <c r="A541" s="47" t="s">
        <v>310</v>
      </c>
      <c r="B541" s="47" t="s">
        <v>310</v>
      </c>
      <c r="C541" s="8" t="s">
        <v>741</v>
      </c>
      <c r="D541" s="16">
        <v>48</v>
      </c>
      <c r="E541" s="16"/>
      <c r="F541" s="16">
        <f>SUM(D541:E541)</f>
        <v>48</v>
      </c>
      <c r="G541" s="16">
        <v>48</v>
      </c>
      <c r="H541" s="16">
        <v>38</v>
      </c>
      <c r="I541" s="12" t="s">
        <v>347</v>
      </c>
      <c r="J541" s="12">
        <v>38250</v>
      </c>
      <c r="K541" s="12"/>
      <c r="O541" s="26"/>
    </row>
    <row r="542" spans="1:257" ht="11.1" customHeight="1" x14ac:dyDescent="0.2">
      <c r="A542" s="47" t="s">
        <v>310</v>
      </c>
      <c r="B542" s="47"/>
      <c r="C542" s="7" t="s">
        <v>205</v>
      </c>
      <c r="D542" s="16">
        <v>0</v>
      </c>
      <c r="E542" s="16"/>
      <c r="F542" s="16">
        <f t="shared" ref="F542:F558" si="72">SUM(D542:E542)</f>
        <v>0</v>
      </c>
      <c r="G542" s="16"/>
      <c r="H542" s="16"/>
      <c r="I542" s="12" t="s">
        <v>347</v>
      </c>
      <c r="J542" s="12"/>
      <c r="K542" s="12"/>
      <c r="L542" s="12"/>
      <c r="M542" s="12"/>
      <c r="N542" s="12"/>
      <c r="O542" s="26"/>
    </row>
    <row r="543" spans="1:257" ht="11.1" customHeight="1" x14ac:dyDescent="0.2">
      <c r="A543" s="47" t="s">
        <v>310</v>
      </c>
      <c r="B543" s="47"/>
      <c r="C543" s="8" t="s">
        <v>742</v>
      </c>
      <c r="D543" s="16">
        <v>5582</v>
      </c>
      <c r="E543" s="16"/>
      <c r="F543" s="16">
        <f t="shared" si="72"/>
        <v>5582</v>
      </c>
      <c r="G543" s="16">
        <v>5582</v>
      </c>
      <c r="H543" s="16">
        <v>5582</v>
      </c>
      <c r="I543" s="12" t="s">
        <v>347</v>
      </c>
      <c r="J543" s="12">
        <v>5581800</v>
      </c>
      <c r="K543" s="12"/>
      <c r="O543" s="26"/>
    </row>
    <row r="544" spans="1:257" ht="11.1" customHeight="1" x14ac:dyDescent="0.2">
      <c r="A544" s="47" t="s">
        <v>310</v>
      </c>
      <c r="B544" s="47"/>
      <c r="C544" s="8" t="s">
        <v>743</v>
      </c>
      <c r="D544" s="16">
        <v>10624</v>
      </c>
      <c r="E544" s="16"/>
      <c r="F544" s="16">
        <f t="shared" si="72"/>
        <v>10624</v>
      </c>
      <c r="G544" s="16">
        <v>10624</v>
      </c>
      <c r="H544" s="16">
        <v>10624</v>
      </c>
      <c r="I544" s="12" t="s">
        <v>347</v>
      </c>
      <c r="J544" s="12">
        <v>10624000</v>
      </c>
      <c r="K544" s="12"/>
      <c r="O544" s="26"/>
    </row>
    <row r="545" spans="1:15" ht="11.1" customHeight="1" x14ac:dyDescent="0.2">
      <c r="A545" s="47" t="s">
        <v>310</v>
      </c>
      <c r="B545" s="47"/>
      <c r="C545" s="8" t="s">
        <v>744</v>
      </c>
      <c r="D545" s="16">
        <v>100</v>
      </c>
      <c r="E545" s="16"/>
      <c r="F545" s="16">
        <f t="shared" si="72"/>
        <v>100</v>
      </c>
      <c r="G545" s="16">
        <v>100</v>
      </c>
      <c r="H545" s="16">
        <v>100</v>
      </c>
      <c r="I545" s="12" t="s">
        <v>347</v>
      </c>
      <c r="J545" s="12">
        <v>100000</v>
      </c>
      <c r="K545" s="12"/>
      <c r="O545" s="26"/>
    </row>
    <row r="546" spans="1:15" ht="11.1" customHeight="1" x14ac:dyDescent="0.2">
      <c r="A546" s="47" t="s">
        <v>310</v>
      </c>
      <c r="B546" s="47"/>
      <c r="C546" s="8" t="s">
        <v>745</v>
      </c>
      <c r="D546" s="16">
        <v>4177</v>
      </c>
      <c r="E546" s="16">
        <v>147</v>
      </c>
      <c r="F546" s="16">
        <f t="shared" si="72"/>
        <v>4324</v>
      </c>
      <c r="G546" s="16">
        <v>4324</v>
      </c>
      <c r="H546" s="16">
        <v>4324</v>
      </c>
      <c r="I546" s="12" t="s">
        <v>347</v>
      </c>
      <c r="J546" s="12">
        <v>4324000</v>
      </c>
      <c r="K546" s="12"/>
      <c r="O546" s="26"/>
    </row>
    <row r="547" spans="1:15" ht="11.1" customHeight="1" x14ac:dyDescent="0.2">
      <c r="A547" s="47" t="s">
        <v>310</v>
      </c>
      <c r="B547" s="47"/>
      <c r="C547" s="8" t="s">
        <v>746</v>
      </c>
      <c r="D547" s="16">
        <v>8000</v>
      </c>
      <c r="E547" s="16"/>
      <c r="F547" s="16">
        <f t="shared" si="72"/>
        <v>8000</v>
      </c>
      <c r="G547" s="16">
        <v>8000</v>
      </c>
      <c r="H547" s="16">
        <v>8000</v>
      </c>
      <c r="I547" s="12" t="s">
        <v>347</v>
      </c>
      <c r="J547" s="12">
        <v>8000000</v>
      </c>
      <c r="K547" s="12"/>
      <c r="O547" s="12"/>
    </row>
    <row r="548" spans="1:15" ht="11.1" customHeight="1" x14ac:dyDescent="0.2">
      <c r="A548" s="47" t="s">
        <v>508</v>
      </c>
      <c r="B548" s="47" t="s">
        <v>508</v>
      </c>
      <c r="C548" s="8" t="s">
        <v>747</v>
      </c>
      <c r="D548" s="16">
        <v>10166</v>
      </c>
      <c r="E548" s="16"/>
      <c r="F548" s="16">
        <f t="shared" si="72"/>
        <v>10166</v>
      </c>
      <c r="G548" s="16">
        <v>10166</v>
      </c>
      <c r="H548" s="16">
        <v>10464</v>
      </c>
      <c r="I548" s="12" t="s">
        <v>347</v>
      </c>
      <c r="J548" s="12">
        <v>10463872</v>
      </c>
      <c r="K548" s="12"/>
      <c r="O548" s="26"/>
    </row>
    <row r="549" spans="1:15" ht="11.1" customHeight="1" x14ac:dyDescent="0.2">
      <c r="A549" s="47" t="s">
        <v>509</v>
      </c>
      <c r="B549" s="47"/>
      <c r="C549" s="8" t="s">
        <v>607</v>
      </c>
      <c r="D549" s="16">
        <v>0</v>
      </c>
      <c r="E549" s="16">
        <v>292</v>
      </c>
      <c r="F549" s="16">
        <f t="shared" si="72"/>
        <v>292</v>
      </c>
      <c r="G549" s="16">
        <v>292</v>
      </c>
      <c r="H549" s="16">
        <v>0</v>
      </c>
      <c r="I549" s="12" t="s">
        <v>347</v>
      </c>
      <c r="J549" s="12"/>
      <c r="K549" s="12"/>
      <c r="O549" s="26"/>
    </row>
    <row r="550" spans="1:15" ht="11.1" customHeight="1" x14ac:dyDescent="0.2">
      <c r="A550" s="47" t="s">
        <v>509</v>
      </c>
      <c r="B550" s="47"/>
      <c r="C550" s="8" t="s">
        <v>606</v>
      </c>
      <c r="D550" s="16">
        <v>0</v>
      </c>
      <c r="E550" s="16">
        <v>272</v>
      </c>
      <c r="F550" s="16">
        <f t="shared" si="72"/>
        <v>272</v>
      </c>
      <c r="G550" s="16">
        <v>272</v>
      </c>
      <c r="H550" s="16">
        <v>0</v>
      </c>
      <c r="I550" s="12" t="s">
        <v>347</v>
      </c>
      <c r="J550" s="12"/>
      <c r="K550" s="12"/>
      <c r="O550" s="26"/>
    </row>
    <row r="551" spans="1:15" ht="11.1" customHeight="1" x14ac:dyDescent="0.2">
      <c r="A551" s="47" t="s">
        <v>509</v>
      </c>
      <c r="B551" s="47" t="s">
        <v>509</v>
      </c>
      <c r="C551" s="9" t="s">
        <v>748</v>
      </c>
      <c r="D551" s="16">
        <v>36</v>
      </c>
      <c r="E551" s="16">
        <v>2</v>
      </c>
      <c r="F551" s="16">
        <f t="shared" si="72"/>
        <v>38</v>
      </c>
      <c r="G551" s="16">
        <v>39</v>
      </c>
      <c r="H551" s="16">
        <v>39</v>
      </c>
      <c r="I551" s="12" t="s">
        <v>347</v>
      </c>
      <c r="J551" s="12">
        <v>39330</v>
      </c>
      <c r="K551" s="12"/>
      <c r="O551" s="26"/>
    </row>
    <row r="552" spans="1:15" ht="11.1" customHeight="1" x14ac:dyDescent="0.2">
      <c r="A552" s="47" t="s">
        <v>372</v>
      </c>
      <c r="B552" s="47" t="s">
        <v>372</v>
      </c>
      <c r="C552" s="9" t="s">
        <v>749</v>
      </c>
      <c r="D552" s="16">
        <v>2600</v>
      </c>
      <c r="E552" s="16">
        <v>43</v>
      </c>
      <c r="F552" s="16">
        <f t="shared" si="72"/>
        <v>2643</v>
      </c>
      <c r="G552" s="16">
        <v>2643</v>
      </c>
      <c r="H552" s="16">
        <v>2749</v>
      </c>
      <c r="I552" s="12" t="s">
        <v>347</v>
      </c>
      <c r="J552" s="12">
        <v>2748546</v>
      </c>
      <c r="K552" s="12"/>
      <c r="O552" s="26"/>
    </row>
    <row r="553" spans="1:15" ht="11.1" customHeight="1" x14ac:dyDescent="0.2">
      <c r="A553" s="47" t="s">
        <v>331</v>
      </c>
      <c r="B553" s="47" t="s">
        <v>331</v>
      </c>
      <c r="C553" s="9" t="s">
        <v>471</v>
      </c>
      <c r="D553" s="16">
        <v>0</v>
      </c>
      <c r="E553" s="16">
        <v>1727</v>
      </c>
      <c r="F553" s="16">
        <f t="shared" si="72"/>
        <v>1727</v>
      </c>
      <c r="G553" s="16">
        <v>1727</v>
      </c>
      <c r="H553" s="16">
        <v>0</v>
      </c>
      <c r="I553" s="12" t="s">
        <v>347</v>
      </c>
      <c r="J553" s="12"/>
      <c r="K553" s="12"/>
      <c r="O553" s="26"/>
    </row>
    <row r="554" spans="1:15" ht="11.1" customHeight="1" x14ac:dyDescent="0.2">
      <c r="A554" s="47" t="s">
        <v>331</v>
      </c>
      <c r="B554" s="47"/>
      <c r="C554" s="9" t="s">
        <v>516</v>
      </c>
      <c r="D554" s="16">
        <v>0</v>
      </c>
      <c r="E554" s="16"/>
      <c r="F554" s="16">
        <f t="shared" si="72"/>
        <v>0</v>
      </c>
      <c r="G554" s="16"/>
      <c r="H554" s="16">
        <v>0</v>
      </c>
      <c r="I554" s="12" t="s">
        <v>347</v>
      </c>
      <c r="J554" s="12"/>
      <c r="K554" s="12"/>
      <c r="O554" s="26"/>
    </row>
    <row r="555" spans="1:15" ht="11.1" customHeight="1" x14ac:dyDescent="0.2">
      <c r="A555" s="47" t="s">
        <v>331</v>
      </c>
      <c r="B555" s="47"/>
      <c r="C555" s="9" t="s">
        <v>608</v>
      </c>
      <c r="D555" s="16">
        <v>0</v>
      </c>
      <c r="E555" s="16">
        <v>2897</v>
      </c>
      <c r="F555" s="16">
        <f t="shared" si="72"/>
        <v>2897</v>
      </c>
      <c r="G555" s="16">
        <v>2896</v>
      </c>
      <c r="H555" s="16">
        <v>0</v>
      </c>
      <c r="I555" s="12" t="s">
        <v>347</v>
      </c>
      <c r="J555" s="12"/>
      <c r="K555" s="12"/>
      <c r="O555" s="26"/>
    </row>
    <row r="556" spans="1:15" ht="11.1" customHeight="1" x14ac:dyDescent="0.2">
      <c r="A556" s="47" t="s">
        <v>331</v>
      </c>
      <c r="B556" s="47"/>
      <c r="C556" s="9" t="s">
        <v>332</v>
      </c>
      <c r="D556" s="16">
        <v>0</v>
      </c>
      <c r="E556" s="16">
        <v>12896</v>
      </c>
      <c r="F556" s="16">
        <f t="shared" si="72"/>
        <v>12896</v>
      </c>
      <c r="G556" s="16">
        <v>12896</v>
      </c>
      <c r="H556" s="16">
        <v>0</v>
      </c>
      <c r="I556" s="12" t="s">
        <v>347</v>
      </c>
      <c r="J556" s="12"/>
      <c r="K556" s="12"/>
      <c r="O556" s="26"/>
    </row>
    <row r="557" spans="1:15" ht="11.1" customHeight="1" x14ac:dyDescent="0.2">
      <c r="A557" s="47" t="s">
        <v>609</v>
      </c>
      <c r="B557" s="47"/>
      <c r="C557" s="9" t="s">
        <v>610</v>
      </c>
      <c r="D557" s="16">
        <v>0</v>
      </c>
      <c r="E557" s="16">
        <v>2391</v>
      </c>
      <c r="F557" s="16">
        <f t="shared" si="72"/>
        <v>2391</v>
      </c>
      <c r="G557" s="16">
        <v>2391</v>
      </c>
      <c r="H557" s="16">
        <v>0</v>
      </c>
      <c r="I557" s="12" t="s">
        <v>347</v>
      </c>
      <c r="J557" s="12"/>
      <c r="K557" s="12"/>
      <c r="O557" s="26"/>
    </row>
    <row r="558" spans="1:15" ht="11.1" customHeight="1" x14ac:dyDescent="0.2">
      <c r="A558" s="47" t="s">
        <v>444</v>
      </c>
      <c r="B558" s="47" t="s">
        <v>444</v>
      </c>
      <c r="C558" s="9" t="s">
        <v>689</v>
      </c>
      <c r="D558" s="16">
        <v>0</v>
      </c>
      <c r="E558" s="9"/>
      <c r="F558" s="16">
        <f t="shared" si="72"/>
        <v>0</v>
      </c>
      <c r="G558" s="9">
        <v>1677</v>
      </c>
      <c r="H558" s="16">
        <v>0</v>
      </c>
      <c r="I558" s="12" t="s">
        <v>347</v>
      </c>
      <c r="J558" s="12"/>
      <c r="K558" s="12"/>
      <c r="O558" s="26"/>
    </row>
    <row r="559" spans="1:15" s="3" customFormat="1" ht="11.1" customHeight="1" x14ac:dyDescent="0.2">
      <c r="A559" s="14"/>
      <c r="B559" s="14"/>
      <c r="C559" s="14" t="s">
        <v>63</v>
      </c>
      <c r="D559" s="14">
        <f>SUM(D541:D558)</f>
        <v>41333</v>
      </c>
      <c r="E559" s="14">
        <f>SUM(E541:E558)</f>
        <v>20667</v>
      </c>
      <c r="F559" s="14">
        <f>SUM(F541:F558)</f>
        <v>62000</v>
      </c>
      <c r="G559" s="14">
        <f>SUM(G541:G558)</f>
        <v>63677</v>
      </c>
      <c r="H559" s="14">
        <f>SUM(H541:H558)</f>
        <v>41920</v>
      </c>
      <c r="I559" s="92"/>
      <c r="J559" s="14">
        <f>SUM(J541:J556)</f>
        <v>41919798</v>
      </c>
      <c r="K559" s="6"/>
      <c r="O559" s="26"/>
    </row>
    <row r="560" spans="1:15" s="3" customFormat="1" ht="11.1" customHeight="1" x14ac:dyDescent="0.2">
      <c r="A560" s="6"/>
      <c r="B560" s="6"/>
      <c r="C560" s="6"/>
      <c r="D560" s="6"/>
      <c r="E560" s="6" t="s">
        <v>580</v>
      </c>
      <c r="F560" s="6"/>
      <c r="G560" s="6"/>
      <c r="H560" s="6"/>
      <c r="I560" s="6"/>
      <c r="J560" s="6"/>
      <c r="K560" s="6"/>
      <c r="O560" s="26"/>
    </row>
    <row r="561" spans="1:257" s="3" customFormat="1" ht="11.1" customHeight="1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O561" s="26"/>
    </row>
    <row r="562" spans="1:257" s="3" customFormat="1" ht="11.1" customHeight="1" x14ac:dyDescent="0.2">
      <c r="A562" s="6" t="s">
        <v>632</v>
      </c>
      <c r="B562" s="6"/>
      <c r="C562" s="6"/>
      <c r="D562" s="6"/>
      <c r="E562" s="6"/>
      <c r="F562" s="6"/>
      <c r="G562" s="6"/>
      <c r="H562" s="6"/>
      <c r="I562" s="6"/>
      <c r="J562" s="6"/>
      <c r="K562" s="6"/>
      <c r="O562" s="26"/>
    </row>
    <row r="563" spans="1:257" s="3" customFormat="1" ht="12.45" customHeight="1" x14ac:dyDescent="0.2">
      <c r="A563" s="44" t="s">
        <v>248</v>
      </c>
      <c r="B563" s="44"/>
      <c r="C563" s="44"/>
      <c r="D563" s="44"/>
      <c r="E563" s="44"/>
      <c r="F563" s="44"/>
      <c r="G563" s="44"/>
      <c r="H563" s="44"/>
      <c r="I563" s="44"/>
      <c r="J563" s="44"/>
      <c r="K563" s="44"/>
      <c r="L563" s="44"/>
      <c r="M563" s="44"/>
      <c r="N563" s="44"/>
      <c r="O563" s="44"/>
      <c r="P563" s="44"/>
      <c r="Q563" s="44"/>
      <c r="R563" s="44"/>
      <c r="S563" s="44"/>
      <c r="T563" s="44"/>
      <c r="U563" s="44"/>
      <c r="V563" s="44"/>
      <c r="W563" s="44"/>
      <c r="X563" s="44"/>
      <c r="Y563" s="44"/>
      <c r="Z563" s="44"/>
      <c r="AA563" s="44"/>
      <c r="AB563" s="44"/>
      <c r="AC563" s="44"/>
      <c r="AD563" s="44"/>
      <c r="AE563" s="44"/>
      <c r="AF563" s="44"/>
      <c r="AG563" s="44"/>
      <c r="AH563" s="44"/>
      <c r="AI563" s="44"/>
      <c r="AJ563" s="44"/>
      <c r="AK563" s="44"/>
      <c r="AL563" s="44"/>
      <c r="AM563" s="44"/>
      <c r="AN563" s="44"/>
      <c r="AO563" s="44"/>
      <c r="AP563" s="44"/>
      <c r="AQ563" s="44"/>
      <c r="AR563" s="44"/>
      <c r="AS563" s="44"/>
      <c r="AT563" s="44"/>
      <c r="AU563" s="44"/>
      <c r="AV563" s="44"/>
      <c r="AW563" s="44"/>
      <c r="AX563" s="44"/>
      <c r="AY563" s="44"/>
      <c r="AZ563" s="44"/>
      <c r="BA563" s="44"/>
      <c r="BB563" s="44"/>
      <c r="BC563" s="44"/>
      <c r="BD563" s="44"/>
      <c r="BE563" s="44"/>
      <c r="BF563" s="44"/>
      <c r="BG563" s="44"/>
      <c r="BH563" s="44"/>
      <c r="BI563" s="44"/>
      <c r="BJ563" s="44"/>
      <c r="BK563" s="44"/>
      <c r="BL563" s="44"/>
      <c r="BM563" s="44"/>
      <c r="BN563" s="44"/>
      <c r="BO563" s="44"/>
      <c r="BP563" s="44"/>
      <c r="BQ563" s="44"/>
      <c r="BR563" s="44"/>
      <c r="BS563" s="44"/>
      <c r="BT563" s="44"/>
      <c r="BU563" s="44"/>
      <c r="BV563" s="44"/>
      <c r="BW563" s="44"/>
      <c r="BX563" s="44"/>
      <c r="BY563" s="44"/>
      <c r="BZ563" s="44"/>
      <c r="CA563" s="44"/>
      <c r="CB563" s="44"/>
      <c r="CC563" s="44"/>
      <c r="CD563" s="44"/>
      <c r="CE563" s="44"/>
      <c r="CF563" s="44"/>
      <c r="CG563" s="44"/>
      <c r="CH563" s="44"/>
      <c r="CI563" s="44"/>
      <c r="CJ563" s="44"/>
      <c r="CK563" s="44"/>
      <c r="CL563" s="44"/>
      <c r="CM563" s="44"/>
      <c r="CN563" s="44"/>
      <c r="CO563" s="44"/>
      <c r="CP563" s="44"/>
      <c r="CQ563" s="44"/>
      <c r="CR563" s="44"/>
      <c r="CS563" s="44"/>
      <c r="CT563" s="44"/>
      <c r="CU563" s="44"/>
      <c r="CV563" s="44"/>
      <c r="CW563" s="44"/>
      <c r="CX563" s="44"/>
      <c r="CY563" s="44"/>
      <c r="CZ563" s="44"/>
      <c r="DA563" s="44"/>
      <c r="DB563" s="44"/>
      <c r="DC563" s="44"/>
      <c r="DD563" s="44"/>
      <c r="DE563" s="44"/>
      <c r="DF563" s="44"/>
      <c r="DG563" s="44"/>
      <c r="DH563" s="44"/>
      <c r="DI563" s="44"/>
      <c r="DJ563" s="44"/>
      <c r="DK563" s="44"/>
      <c r="DL563" s="44"/>
      <c r="DM563" s="44"/>
      <c r="DN563" s="44"/>
      <c r="DO563" s="44"/>
      <c r="DP563" s="44"/>
      <c r="DQ563" s="44"/>
      <c r="DR563" s="44"/>
      <c r="DS563" s="44"/>
      <c r="DT563" s="44"/>
      <c r="DU563" s="44"/>
      <c r="DV563" s="44"/>
      <c r="DW563" s="44"/>
      <c r="DX563" s="44"/>
      <c r="DY563" s="44"/>
      <c r="DZ563" s="44"/>
      <c r="EA563" s="44"/>
      <c r="EB563" s="44"/>
      <c r="EC563" s="44"/>
      <c r="ED563" s="44"/>
      <c r="EE563" s="44"/>
      <c r="EF563" s="44"/>
      <c r="EG563" s="44"/>
      <c r="EH563" s="44"/>
      <c r="EI563" s="44"/>
      <c r="EJ563" s="44"/>
      <c r="EK563" s="44"/>
      <c r="EL563" s="44"/>
      <c r="EM563" s="44"/>
      <c r="EN563" s="44"/>
      <c r="EO563" s="44"/>
      <c r="EP563" s="44"/>
      <c r="EQ563" s="44"/>
      <c r="ER563" s="44"/>
      <c r="ES563" s="44"/>
      <c r="ET563" s="44"/>
      <c r="EU563" s="44"/>
      <c r="EV563" s="44"/>
      <c r="EW563" s="44"/>
      <c r="EX563" s="44"/>
      <c r="EY563" s="44"/>
      <c r="EZ563" s="44"/>
      <c r="FA563" s="44"/>
      <c r="FB563" s="44"/>
      <c r="FC563" s="44"/>
      <c r="FD563" s="44"/>
      <c r="FE563" s="44"/>
      <c r="FF563" s="44"/>
      <c r="FG563" s="44"/>
      <c r="FH563" s="44"/>
      <c r="FI563" s="44"/>
      <c r="FJ563" s="44"/>
      <c r="FK563" s="44"/>
      <c r="FL563" s="44"/>
      <c r="FM563" s="44"/>
      <c r="FN563" s="44"/>
      <c r="FO563" s="44"/>
      <c r="FP563" s="44"/>
      <c r="FQ563" s="44"/>
      <c r="FR563" s="44"/>
      <c r="FS563" s="44"/>
      <c r="FT563" s="44"/>
      <c r="FU563" s="44"/>
      <c r="FV563" s="44"/>
      <c r="FW563" s="44"/>
      <c r="FX563" s="44"/>
      <c r="FY563" s="44"/>
      <c r="FZ563" s="44"/>
      <c r="GA563" s="44"/>
      <c r="GB563" s="44"/>
      <c r="GC563" s="44"/>
      <c r="GD563" s="44"/>
      <c r="GE563" s="44"/>
      <c r="GF563" s="44"/>
      <c r="GG563" s="44"/>
      <c r="GH563" s="44"/>
      <c r="GI563" s="44"/>
      <c r="GJ563" s="44"/>
      <c r="GK563" s="44"/>
      <c r="GL563" s="44"/>
      <c r="GM563" s="44"/>
      <c r="GN563" s="44"/>
      <c r="GO563" s="44"/>
      <c r="GP563" s="44"/>
      <c r="GQ563" s="44"/>
      <c r="GR563" s="44"/>
      <c r="GS563" s="44"/>
      <c r="GT563" s="44"/>
      <c r="GU563" s="44"/>
      <c r="GV563" s="44"/>
      <c r="GW563" s="44"/>
      <c r="GX563" s="44"/>
      <c r="GY563" s="44"/>
      <c r="GZ563" s="44"/>
      <c r="HA563" s="44"/>
      <c r="HB563" s="44"/>
      <c r="HC563" s="44"/>
      <c r="HD563" s="44"/>
      <c r="HE563" s="44"/>
      <c r="HF563" s="44"/>
      <c r="HG563" s="44"/>
      <c r="HH563" s="44"/>
      <c r="HI563" s="44"/>
      <c r="HJ563" s="44"/>
      <c r="HK563" s="44"/>
      <c r="HL563" s="44"/>
      <c r="HM563" s="44"/>
      <c r="HN563" s="44"/>
      <c r="HO563" s="44"/>
      <c r="HP563" s="44"/>
      <c r="HQ563" s="44"/>
      <c r="HR563" s="44"/>
      <c r="HS563" s="44"/>
      <c r="HT563" s="44"/>
      <c r="HU563" s="44"/>
      <c r="HV563" s="44"/>
      <c r="HW563" s="44"/>
      <c r="HX563" s="44"/>
      <c r="HY563" s="44"/>
      <c r="HZ563" s="44"/>
      <c r="IA563" s="44"/>
      <c r="IB563" s="44"/>
      <c r="IC563" s="44"/>
      <c r="ID563" s="44"/>
      <c r="IE563" s="44"/>
      <c r="IF563" s="44"/>
      <c r="IG563" s="44"/>
      <c r="IH563" s="44"/>
      <c r="II563" s="44"/>
      <c r="IJ563" s="44"/>
      <c r="IK563" s="44"/>
      <c r="IL563" s="44"/>
      <c r="IM563" s="44"/>
      <c r="IN563" s="44"/>
      <c r="IO563" s="44"/>
      <c r="IP563" s="44"/>
      <c r="IQ563" s="44"/>
      <c r="IR563" s="44"/>
      <c r="IS563" s="44"/>
      <c r="IT563" s="44"/>
      <c r="IU563" s="44"/>
      <c r="IV563" s="44"/>
      <c r="IW563" s="44"/>
    </row>
    <row r="564" spans="1:257" s="3" customFormat="1" ht="11.1" customHeight="1" x14ac:dyDescent="0.2">
      <c r="A564" s="45" t="s">
        <v>51</v>
      </c>
      <c r="B564" s="45"/>
      <c r="D564" s="6"/>
      <c r="E564" s="6"/>
      <c r="F564" s="6"/>
      <c r="G564" s="6"/>
      <c r="H564" s="6"/>
      <c r="I564" s="6"/>
      <c r="J564" s="6"/>
      <c r="K564" s="6"/>
      <c r="O564" s="26"/>
    </row>
    <row r="565" spans="1:257" s="3" customFormat="1" ht="11.1" customHeight="1" x14ac:dyDescent="0.2">
      <c r="A565" s="47" t="s">
        <v>633</v>
      </c>
      <c r="B565" s="47"/>
      <c r="C565" s="8" t="s">
        <v>626</v>
      </c>
      <c r="D565" s="9">
        <v>0</v>
      </c>
      <c r="E565" s="9">
        <v>20000</v>
      </c>
      <c r="F565" s="9">
        <f t="shared" ref="F565" si="73">SUM(D565:E565)</f>
        <v>20000</v>
      </c>
      <c r="G565" s="9">
        <v>20000</v>
      </c>
      <c r="H565" s="9">
        <v>0</v>
      </c>
      <c r="I565" s="12" t="s">
        <v>347</v>
      </c>
      <c r="J565" s="6"/>
      <c r="K565" s="6"/>
      <c r="O565" s="26"/>
    </row>
    <row r="566" spans="1:257" s="3" customFormat="1" ht="11.1" customHeight="1" x14ac:dyDescent="0.2">
      <c r="A566" s="48"/>
      <c r="B566" s="48"/>
      <c r="C566" s="13" t="s">
        <v>54</v>
      </c>
      <c r="D566" s="14">
        <f>SUM(D565:D565)</f>
        <v>0</v>
      </c>
      <c r="E566" s="14">
        <f>SUM(E565:E565)</f>
        <v>20000</v>
      </c>
      <c r="F566" s="14">
        <f>SUM(F565:F565)</f>
        <v>20000</v>
      </c>
      <c r="G566" s="14">
        <f>SUM(G565:G565)</f>
        <v>20000</v>
      </c>
      <c r="H566" s="14">
        <f>SUM(H565:H565)</f>
        <v>0</v>
      </c>
      <c r="I566" s="6"/>
      <c r="J566" s="6"/>
      <c r="K566" s="6"/>
      <c r="O566" s="26"/>
    </row>
    <row r="567" spans="1:257" s="3" customFormat="1" ht="11.1" customHeight="1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O567" s="26"/>
    </row>
    <row r="568" spans="1:257" s="3" customFormat="1" ht="11.1" customHeight="1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O568" s="26"/>
    </row>
    <row r="569" spans="1:257" s="3" customFormat="1" ht="11.1" customHeight="1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O569" s="26"/>
    </row>
    <row r="570" spans="1:257" s="3" customFormat="1" ht="11.1" customHeight="1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O570" s="26"/>
    </row>
    <row r="571" spans="1:257" s="3" customFormat="1" ht="11.1" customHeight="1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O571" s="26"/>
    </row>
    <row r="572" spans="1:257" s="3" customFormat="1" ht="11.1" customHeight="1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O572" s="26"/>
    </row>
    <row r="573" spans="1:257" s="3" customFormat="1" ht="11.1" customHeight="1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O573" s="26"/>
    </row>
    <row r="574" spans="1:257" s="3" customFormat="1" ht="11.1" customHeight="1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O574" s="26"/>
    </row>
    <row r="575" spans="1:257" s="3" customFormat="1" ht="11.1" customHeight="1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O575" s="26"/>
    </row>
    <row r="576" spans="1:257" s="3" customFormat="1" ht="11.1" customHeight="1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O576" s="26"/>
    </row>
    <row r="577" spans="1:257" s="3" customFormat="1" ht="11.1" customHeight="1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O577" s="26"/>
    </row>
    <row r="578" spans="1:257" s="3" customFormat="1" ht="11.1" customHeight="1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O578" s="26"/>
    </row>
    <row r="579" spans="1:257" s="3" customFormat="1" ht="11.1" customHeight="1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O579" s="26"/>
    </row>
    <row r="580" spans="1:257" s="1" customFormat="1" ht="30.75" customHeight="1" x14ac:dyDescent="0.2">
      <c r="A580" s="44"/>
      <c r="B580" s="44"/>
      <c r="D580" s="31" t="s">
        <v>576</v>
      </c>
      <c r="E580" s="31" t="s">
        <v>577</v>
      </c>
      <c r="F580" s="31" t="s">
        <v>578</v>
      </c>
      <c r="G580" s="31" t="s">
        <v>579</v>
      </c>
      <c r="H580" s="31" t="s">
        <v>698</v>
      </c>
      <c r="I580" s="90"/>
      <c r="K580" s="3"/>
      <c r="L580" s="3"/>
      <c r="M580" s="3"/>
      <c r="N580" s="2"/>
    </row>
    <row r="581" spans="1:257" s="3" customFormat="1" ht="11.1" customHeight="1" x14ac:dyDescent="0.2">
      <c r="A581" s="6" t="s">
        <v>691</v>
      </c>
      <c r="B581" s="6"/>
      <c r="C581" s="6"/>
      <c r="D581" s="6"/>
      <c r="E581" s="6"/>
      <c r="F581" s="6"/>
      <c r="G581" s="6"/>
      <c r="H581" s="6"/>
      <c r="I581" s="6"/>
      <c r="J581" s="6"/>
      <c r="K581" s="6"/>
      <c r="O581" s="26"/>
    </row>
    <row r="582" spans="1:257" s="3" customFormat="1" ht="12.45" customHeight="1" x14ac:dyDescent="0.2">
      <c r="A582" s="44" t="s">
        <v>248</v>
      </c>
      <c r="B582" s="44"/>
      <c r="C582" s="44"/>
      <c r="D582" s="44"/>
      <c r="E582" s="44"/>
      <c r="F582" s="44"/>
      <c r="G582" s="44"/>
      <c r="H582" s="44"/>
      <c r="I582" s="44"/>
      <c r="J582" s="44"/>
      <c r="K582" s="44"/>
      <c r="L582" s="44"/>
      <c r="M582" s="44"/>
      <c r="N582" s="44"/>
      <c r="O582" s="44"/>
      <c r="P582" s="44"/>
      <c r="Q582" s="44"/>
      <c r="R582" s="44"/>
      <c r="S582" s="44"/>
      <c r="T582" s="44"/>
      <c r="U582" s="44"/>
      <c r="V582" s="44"/>
      <c r="W582" s="44"/>
      <c r="X582" s="44"/>
      <c r="Y582" s="44"/>
      <c r="Z582" s="44"/>
      <c r="AA582" s="44"/>
      <c r="AB582" s="44"/>
      <c r="AC582" s="44"/>
      <c r="AD582" s="44"/>
      <c r="AE582" s="44"/>
      <c r="AF582" s="44"/>
      <c r="AG582" s="44"/>
      <c r="AH582" s="44"/>
      <c r="AI582" s="44"/>
      <c r="AJ582" s="44"/>
      <c r="AK582" s="44"/>
      <c r="AL582" s="44"/>
      <c r="AM582" s="44"/>
      <c r="AN582" s="44"/>
      <c r="AO582" s="44"/>
      <c r="AP582" s="44"/>
      <c r="AQ582" s="44"/>
      <c r="AR582" s="44"/>
      <c r="AS582" s="44"/>
      <c r="AT582" s="44"/>
      <c r="AU582" s="44"/>
      <c r="AV582" s="44"/>
      <c r="AW582" s="44"/>
      <c r="AX582" s="44"/>
      <c r="AY582" s="44"/>
      <c r="AZ582" s="44"/>
      <c r="BA582" s="44"/>
      <c r="BB582" s="44"/>
      <c r="BC582" s="44"/>
      <c r="BD582" s="44"/>
      <c r="BE582" s="44"/>
      <c r="BF582" s="44"/>
      <c r="BG582" s="44"/>
      <c r="BH582" s="44"/>
      <c r="BI582" s="44"/>
      <c r="BJ582" s="44"/>
      <c r="BK582" s="44"/>
      <c r="BL582" s="44"/>
      <c r="BM582" s="44"/>
      <c r="BN582" s="44"/>
      <c r="BO582" s="44"/>
      <c r="BP582" s="44"/>
      <c r="BQ582" s="44"/>
      <c r="BR582" s="44"/>
      <c r="BS582" s="44"/>
      <c r="BT582" s="44"/>
      <c r="BU582" s="44"/>
      <c r="BV582" s="44"/>
      <c r="BW582" s="44"/>
      <c r="BX582" s="44"/>
      <c r="BY582" s="44"/>
      <c r="BZ582" s="44"/>
      <c r="CA582" s="44"/>
      <c r="CB582" s="44"/>
      <c r="CC582" s="44"/>
      <c r="CD582" s="44"/>
      <c r="CE582" s="44"/>
      <c r="CF582" s="44"/>
      <c r="CG582" s="44"/>
      <c r="CH582" s="44"/>
      <c r="CI582" s="44"/>
      <c r="CJ582" s="44"/>
      <c r="CK582" s="44"/>
      <c r="CL582" s="44"/>
      <c r="CM582" s="44"/>
      <c r="CN582" s="44"/>
      <c r="CO582" s="44"/>
      <c r="CP582" s="44"/>
      <c r="CQ582" s="44"/>
      <c r="CR582" s="44"/>
      <c r="CS582" s="44"/>
      <c r="CT582" s="44"/>
      <c r="CU582" s="44"/>
      <c r="CV582" s="44"/>
      <c r="CW582" s="44"/>
      <c r="CX582" s="44"/>
      <c r="CY582" s="44"/>
      <c r="CZ582" s="44"/>
      <c r="DA582" s="44"/>
      <c r="DB582" s="44"/>
      <c r="DC582" s="44"/>
      <c r="DD582" s="44"/>
      <c r="DE582" s="44"/>
      <c r="DF582" s="44"/>
      <c r="DG582" s="44"/>
      <c r="DH582" s="44"/>
      <c r="DI582" s="44"/>
      <c r="DJ582" s="44"/>
      <c r="DK582" s="44"/>
      <c r="DL582" s="44"/>
      <c r="DM582" s="44"/>
      <c r="DN582" s="44"/>
      <c r="DO582" s="44"/>
      <c r="DP582" s="44"/>
      <c r="DQ582" s="44"/>
      <c r="DR582" s="44"/>
      <c r="DS582" s="44"/>
      <c r="DT582" s="44"/>
      <c r="DU582" s="44"/>
      <c r="DV582" s="44"/>
      <c r="DW582" s="44"/>
      <c r="DX582" s="44"/>
      <c r="DY582" s="44"/>
      <c r="DZ582" s="44"/>
      <c r="EA582" s="44"/>
      <c r="EB582" s="44"/>
      <c r="EC582" s="44"/>
      <c r="ED582" s="44"/>
      <c r="EE582" s="44"/>
      <c r="EF582" s="44"/>
      <c r="EG582" s="44"/>
      <c r="EH582" s="44"/>
      <c r="EI582" s="44"/>
      <c r="EJ582" s="44"/>
      <c r="EK582" s="44"/>
      <c r="EL582" s="44"/>
      <c r="EM582" s="44"/>
      <c r="EN582" s="44"/>
      <c r="EO582" s="44"/>
      <c r="EP582" s="44"/>
      <c r="EQ582" s="44"/>
      <c r="ER582" s="44"/>
      <c r="ES582" s="44"/>
      <c r="ET582" s="44"/>
      <c r="EU582" s="44"/>
      <c r="EV582" s="44"/>
      <c r="EW582" s="44"/>
      <c r="EX582" s="44"/>
      <c r="EY582" s="44"/>
      <c r="EZ582" s="44"/>
      <c r="FA582" s="44"/>
      <c r="FB582" s="44"/>
      <c r="FC582" s="44"/>
      <c r="FD582" s="44"/>
      <c r="FE582" s="44"/>
      <c r="FF582" s="44"/>
      <c r="FG582" s="44"/>
      <c r="FH582" s="44"/>
      <c r="FI582" s="44"/>
      <c r="FJ582" s="44"/>
      <c r="FK582" s="44"/>
      <c r="FL582" s="44"/>
      <c r="FM582" s="44"/>
      <c r="FN582" s="44"/>
      <c r="FO582" s="44"/>
      <c r="FP582" s="44"/>
      <c r="FQ582" s="44"/>
      <c r="FR582" s="44"/>
      <c r="FS582" s="44"/>
      <c r="FT582" s="44"/>
      <c r="FU582" s="44"/>
      <c r="FV582" s="44"/>
      <c r="FW582" s="44"/>
      <c r="FX582" s="44"/>
      <c r="FY582" s="44"/>
      <c r="FZ582" s="44"/>
      <c r="GA582" s="44"/>
      <c r="GB582" s="44"/>
      <c r="GC582" s="44"/>
      <c r="GD582" s="44"/>
      <c r="GE582" s="44"/>
      <c r="GF582" s="44"/>
      <c r="GG582" s="44"/>
      <c r="GH582" s="44"/>
      <c r="GI582" s="44"/>
      <c r="GJ582" s="44"/>
      <c r="GK582" s="44"/>
      <c r="GL582" s="44"/>
      <c r="GM582" s="44"/>
      <c r="GN582" s="44"/>
      <c r="GO582" s="44"/>
      <c r="GP582" s="44"/>
      <c r="GQ582" s="44"/>
      <c r="GR582" s="44"/>
      <c r="GS582" s="44"/>
      <c r="GT582" s="44"/>
      <c r="GU582" s="44"/>
      <c r="GV582" s="44"/>
      <c r="GW582" s="44"/>
      <c r="GX582" s="44"/>
      <c r="GY582" s="44"/>
      <c r="GZ582" s="44"/>
      <c r="HA582" s="44"/>
      <c r="HB582" s="44"/>
      <c r="HC582" s="44"/>
      <c r="HD582" s="44"/>
      <c r="HE582" s="44"/>
      <c r="HF582" s="44"/>
      <c r="HG582" s="44"/>
      <c r="HH582" s="44"/>
      <c r="HI582" s="44"/>
      <c r="HJ582" s="44"/>
      <c r="HK582" s="44"/>
      <c r="HL582" s="44"/>
      <c r="HM582" s="44"/>
      <c r="HN582" s="44"/>
      <c r="HO582" s="44"/>
      <c r="HP582" s="44"/>
      <c r="HQ582" s="44"/>
      <c r="HR582" s="44"/>
      <c r="HS582" s="44"/>
      <c r="HT582" s="44"/>
      <c r="HU582" s="44"/>
      <c r="HV582" s="44"/>
      <c r="HW582" s="44"/>
      <c r="HX582" s="44"/>
      <c r="HY582" s="44"/>
      <c r="HZ582" s="44"/>
      <c r="IA582" s="44"/>
      <c r="IB582" s="44"/>
      <c r="IC582" s="44"/>
      <c r="ID582" s="44"/>
      <c r="IE582" s="44"/>
      <c r="IF582" s="44"/>
      <c r="IG582" s="44"/>
      <c r="IH582" s="44"/>
      <c r="II582" s="44"/>
      <c r="IJ582" s="44"/>
      <c r="IK582" s="44"/>
      <c r="IL582" s="44"/>
      <c r="IM582" s="44"/>
      <c r="IN582" s="44"/>
      <c r="IO582" s="44"/>
      <c r="IP582" s="44"/>
      <c r="IQ582" s="44"/>
      <c r="IR582" s="44"/>
      <c r="IS582" s="44"/>
      <c r="IT582" s="44"/>
      <c r="IU582" s="44"/>
      <c r="IV582" s="44"/>
      <c r="IW582" s="44"/>
    </row>
    <row r="583" spans="1:257" s="18" customFormat="1" ht="11.85" customHeight="1" x14ac:dyDescent="0.2">
      <c r="A583" s="55" t="s">
        <v>53</v>
      </c>
      <c r="B583" s="55"/>
      <c r="D583" s="19"/>
      <c r="E583" s="19"/>
      <c r="F583" s="19"/>
      <c r="G583" s="19"/>
      <c r="H583" s="19"/>
      <c r="I583" s="19"/>
      <c r="L583" s="10"/>
      <c r="O583" s="26"/>
    </row>
    <row r="584" spans="1:257" ht="11.85" customHeight="1" x14ac:dyDescent="0.2">
      <c r="A584" s="47" t="s">
        <v>238</v>
      </c>
      <c r="B584" s="47"/>
      <c r="C584" s="8" t="s">
        <v>690</v>
      </c>
      <c r="D584" s="9">
        <v>0</v>
      </c>
      <c r="E584" s="9">
        <v>15748</v>
      </c>
      <c r="F584" s="9">
        <f>SUM(D584:E584)</f>
        <v>15748</v>
      </c>
      <c r="G584" s="9"/>
      <c r="H584" s="9">
        <f>SUM(F584:G584)</f>
        <v>15748</v>
      </c>
      <c r="I584" s="12" t="s">
        <v>347</v>
      </c>
      <c r="O584" s="26"/>
    </row>
    <row r="585" spans="1:257" ht="12" customHeight="1" x14ac:dyDescent="0.2">
      <c r="A585" s="47" t="s">
        <v>238</v>
      </c>
      <c r="B585" s="47"/>
      <c r="C585" s="8" t="s">
        <v>692</v>
      </c>
      <c r="D585" s="9">
        <v>0</v>
      </c>
      <c r="E585" s="9">
        <v>2779</v>
      </c>
      <c r="F585" s="9">
        <f t="shared" ref="F585:F586" si="74">SUM(D585:E585)</f>
        <v>2779</v>
      </c>
      <c r="G585" s="9"/>
      <c r="H585" s="9">
        <v>3936</v>
      </c>
      <c r="I585" s="12" t="s">
        <v>347</v>
      </c>
      <c r="O585" s="26"/>
    </row>
    <row r="586" spans="1:257" ht="12" customHeight="1" x14ac:dyDescent="0.2">
      <c r="A586" s="47" t="s">
        <v>351</v>
      </c>
      <c r="B586" s="47"/>
      <c r="C586" s="8" t="s">
        <v>675</v>
      </c>
      <c r="D586" s="9">
        <v>0</v>
      </c>
      <c r="E586" s="9">
        <v>5002</v>
      </c>
      <c r="F586" s="9">
        <f t="shared" si="74"/>
        <v>5002</v>
      </c>
      <c r="G586" s="9"/>
      <c r="H586" s="9">
        <v>5315</v>
      </c>
      <c r="I586" s="12" t="s">
        <v>347</v>
      </c>
      <c r="O586" s="26"/>
    </row>
    <row r="587" spans="1:257" s="3" customFormat="1" ht="11.85" customHeight="1" x14ac:dyDescent="0.2">
      <c r="A587" s="48"/>
      <c r="B587" s="48"/>
      <c r="C587" s="13" t="s">
        <v>86</v>
      </c>
      <c r="D587" s="14">
        <f>SUM(D584:D586)</f>
        <v>0</v>
      </c>
      <c r="E587" s="14">
        <f>SUM(E584:E586)</f>
        <v>23529</v>
      </c>
      <c r="F587" s="14">
        <f>SUM(F584:F586)</f>
        <v>23529</v>
      </c>
      <c r="G587" s="14">
        <f>SUM(G584:G586)</f>
        <v>0</v>
      </c>
      <c r="H587" s="14">
        <f>SUM(H584:H586)</f>
        <v>24999</v>
      </c>
      <c r="I587" s="6"/>
      <c r="L587" s="2"/>
      <c r="O587" s="26"/>
    </row>
    <row r="588" spans="1:257" s="3" customFormat="1" ht="11.85" customHeight="1" x14ac:dyDescent="0.2">
      <c r="A588" s="45"/>
      <c r="B588" s="45"/>
      <c r="D588" s="6"/>
      <c r="E588" s="6"/>
      <c r="F588" s="6"/>
      <c r="G588" s="6"/>
      <c r="H588" s="6"/>
      <c r="I588" s="6"/>
      <c r="L588" s="2"/>
      <c r="O588" s="26"/>
    </row>
    <row r="589" spans="1:257" s="3" customFormat="1" ht="11.1" customHeight="1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O589" s="26"/>
    </row>
    <row r="590" spans="1:257" s="18" customFormat="1" ht="11.85" customHeight="1" x14ac:dyDescent="0.2">
      <c r="A590" s="62" t="s">
        <v>406</v>
      </c>
      <c r="B590" s="62"/>
      <c r="C590" s="1"/>
      <c r="D590" s="19"/>
      <c r="E590" s="19"/>
      <c r="F590" s="19"/>
      <c r="G590" s="19"/>
      <c r="H590" s="19"/>
      <c r="I590" s="19"/>
      <c r="L590" s="10"/>
      <c r="O590" s="26"/>
    </row>
    <row r="591" spans="1:257" s="18" customFormat="1" ht="11.85" customHeight="1" x14ac:dyDescent="0.2">
      <c r="A591" s="44" t="s">
        <v>248</v>
      </c>
      <c r="B591" s="44"/>
      <c r="C591" s="44"/>
      <c r="D591" s="44"/>
      <c r="E591" s="44"/>
      <c r="F591" s="44"/>
      <c r="G591" s="44"/>
      <c r="H591" s="44"/>
      <c r="I591" s="44"/>
      <c r="J591" s="44"/>
      <c r="K591" s="44"/>
      <c r="L591" s="44"/>
      <c r="M591" s="44"/>
      <c r="N591" s="44"/>
      <c r="O591" s="44"/>
      <c r="P591" s="44"/>
      <c r="Q591" s="44"/>
      <c r="R591" s="44"/>
      <c r="S591" s="44"/>
      <c r="T591" s="44"/>
      <c r="U591" s="44"/>
      <c r="V591" s="44"/>
      <c r="W591" s="44"/>
      <c r="X591" s="44"/>
      <c r="Y591" s="44"/>
      <c r="Z591" s="44"/>
      <c r="AA591" s="44"/>
      <c r="AB591" s="44"/>
      <c r="AC591" s="44"/>
      <c r="AD591" s="44"/>
      <c r="AE591" s="44"/>
      <c r="AF591" s="44"/>
      <c r="AG591" s="44"/>
      <c r="AH591" s="44"/>
      <c r="AI591" s="44"/>
      <c r="AJ591" s="44"/>
      <c r="AK591" s="44"/>
      <c r="AL591" s="44"/>
      <c r="AM591" s="44"/>
      <c r="AN591" s="44"/>
      <c r="AO591" s="44"/>
      <c r="AP591" s="44"/>
      <c r="AQ591" s="44"/>
      <c r="AR591" s="44"/>
      <c r="AS591" s="44"/>
      <c r="AT591" s="44"/>
      <c r="AU591" s="44"/>
      <c r="AV591" s="44"/>
      <c r="AW591" s="44"/>
      <c r="AX591" s="44"/>
      <c r="AY591" s="44"/>
      <c r="AZ591" s="44"/>
      <c r="BA591" s="44"/>
      <c r="BB591" s="44"/>
      <c r="BC591" s="44"/>
      <c r="BD591" s="44"/>
      <c r="BE591" s="44"/>
      <c r="BF591" s="44"/>
      <c r="BG591" s="44"/>
      <c r="BH591" s="44"/>
      <c r="BI591" s="44"/>
      <c r="BJ591" s="44"/>
      <c r="BK591" s="44"/>
      <c r="BL591" s="44"/>
      <c r="BM591" s="44"/>
      <c r="BN591" s="44"/>
      <c r="BO591" s="44"/>
      <c r="BP591" s="44"/>
      <c r="BQ591" s="44"/>
      <c r="BR591" s="44"/>
      <c r="BS591" s="44"/>
      <c r="BT591" s="44"/>
      <c r="BU591" s="44"/>
      <c r="BV591" s="44"/>
      <c r="BW591" s="44"/>
      <c r="BX591" s="44"/>
      <c r="BY591" s="44"/>
      <c r="BZ591" s="44"/>
      <c r="CA591" s="44"/>
      <c r="CB591" s="44"/>
      <c r="CC591" s="44"/>
      <c r="CD591" s="44"/>
      <c r="CE591" s="44"/>
      <c r="CF591" s="44"/>
      <c r="CG591" s="44"/>
      <c r="CH591" s="44"/>
      <c r="CI591" s="44"/>
      <c r="CJ591" s="44"/>
      <c r="CK591" s="44"/>
      <c r="CL591" s="44"/>
      <c r="CM591" s="44"/>
      <c r="CN591" s="44"/>
      <c r="CO591" s="44"/>
      <c r="CP591" s="44"/>
      <c r="CQ591" s="44"/>
      <c r="CR591" s="44"/>
      <c r="CS591" s="44"/>
      <c r="CT591" s="44"/>
      <c r="CU591" s="44"/>
      <c r="CV591" s="44"/>
      <c r="CW591" s="44"/>
      <c r="CX591" s="44"/>
      <c r="CY591" s="44"/>
      <c r="CZ591" s="44"/>
      <c r="DA591" s="44"/>
      <c r="DB591" s="44"/>
      <c r="DC591" s="44"/>
      <c r="DD591" s="44"/>
      <c r="DE591" s="44"/>
      <c r="DF591" s="44"/>
      <c r="DG591" s="44"/>
      <c r="DH591" s="44"/>
      <c r="DI591" s="44"/>
      <c r="DJ591" s="44"/>
      <c r="DK591" s="44"/>
      <c r="DL591" s="44"/>
      <c r="DM591" s="44"/>
      <c r="DN591" s="44"/>
      <c r="DO591" s="44"/>
      <c r="DP591" s="44"/>
      <c r="DQ591" s="44"/>
      <c r="DR591" s="44"/>
      <c r="DS591" s="44"/>
      <c r="DT591" s="44"/>
      <c r="DU591" s="44"/>
      <c r="DV591" s="44"/>
      <c r="DW591" s="44"/>
      <c r="DX591" s="44"/>
      <c r="DY591" s="44"/>
      <c r="DZ591" s="44"/>
      <c r="EA591" s="44"/>
      <c r="EB591" s="44"/>
      <c r="EC591" s="44"/>
      <c r="ED591" s="44"/>
      <c r="EE591" s="44"/>
      <c r="EF591" s="44"/>
      <c r="EG591" s="44"/>
      <c r="EH591" s="44"/>
      <c r="EI591" s="44"/>
      <c r="EJ591" s="44"/>
      <c r="EK591" s="44"/>
      <c r="EL591" s="44"/>
      <c r="EM591" s="44"/>
      <c r="EN591" s="44"/>
      <c r="EO591" s="44"/>
      <c r="EP591" s="44"/>
      <c r="EQ591" s="44"/>
      <c r="ER591" s="44"/>
      <c r="ES591" s="44"/>
      <c r="ET591" s="44"/>
      <c r="EU591" s="44"/>
      <c r="EV591" s="44"/>
      <c r="EW591" s="44"/>
      <c r="EX591" s="44"/>
      <c r="EY591" s="44"/>
      <c r="EZ591" s="44"/>
      <c r="FA591" s="44"/>
      <c r="FB591" s="44"/>
      <c r="FC591" s="44"/>
      <c r="FD591" s="44"/>
      <c r="FE591" s="44"/>
      <c r="FF591" s="44"/>
      <c r="FG591" s="44"/>
      <c r="FH591" s="44"/>
      <c r="FI591" s="44"/>
      <c r="FJ591" s="44"/>
      <c r="FK591" s="44"/>
      <c r="FL591" s="44"/>
      <c r="FM591" s="44"/>
      <c r="FN591" s="44"/>
      <c r="FO591" s="44"/>
      <c r="FP591" s="44"/>
      <c r="FQ591" s="44"/>
      <c r="FR591" s="44"/>
      <c r="FS591" s="44"/>
      <c r="FT591" s="44"/>
      <c r="FU591" s="44"/>
      <c r="FV591" s="44"/>
      <c r="FW591" s="44"/>
      <c r="FX591" s="44"/>
      <c r="FY591" s="44"/>
      <c r="FZ591" s="44"/>
      <c r="GA591" s="44"/>
      <c r="GB591" s="44"/>
      <c r="GC591" s="44"/>
      <c r="GD591" s="44"/>
      <c r="GE591" s="44"/>
      <c r="GF591" s="44"/>
      <c r="GG591" s="44"/>
      <c r="GH591" s="44"/>
      <c r="GI591" s="44"/>
      <c r="GJ591" s="44"/>
      <c r="GK591" s="44"/>
      <c r="GL591" s="44"/>
      <c r="GM591" s="44"/>
      <c r="GN591" s="44"/>
      <c r="GO591" s="44"/>
      <c r="GP591" s="44"/>
      <c r="GQ591" s="44"/>
      <c r="GR591" s="44"/>
      <c r="GS591" s="44"/>
      <c r="GT591" s="44"/>
      <c r="GU591" s="44"/>
      <c r="GV591" s="44"/>
      <c r="GW591" s="44"/>
      <c r="GX591" s="44"/>
      <c r="GY591" s="44"/>
      <c r="GZ591" s="44"/>
      <c r="HA591" s="44"/>
      <c r="HB591" s="44"/>
      <c r="HC591" s="44"/>
      <c r="HD591" s="44"/>
      <c r="HE591" s="44"/>
      <c r="HF591" s="44"/>
      <c r="HG591" s="44"/>
      <c r="HH591" s="44"/>
      <c r="HI591" s="44"/>
      <c r="HJ591" s="44"/>
      <c r="HK591" s="44"/>
      <c r="HL591" s="44"/>
      <c r="HM591" s="44"/>
      <c r="HN591" s="44"/>
      <c r="HO591" s="44"/>
      <c r="HP591" s="44"/>
      <c r="HQ591" s="44"/>
      <c r="HR591" s="44"/>
      <c r="HS591" s="44"/>
      <c r="HT591" s="44"/>
      <c r="HU591" s="44"/>
      <c r="HV591" s="44"/>
      <c r="HW591" s="44"/>
      <c r="HX591" s="44"/>
      <c r="HY591" s="44"/>
      <c r="HZ591" s="44"/>
      <c r="IA591" s="44"/>
      <c r="IB591" s="44"/>
      <c r="IC591" s="44"/>
      <c r="ID591" s="44"/>
      <c r="IE591" s="44"/>
      <c r="IF591" s="44"/>
      <c r="IG591" s="44"/>
      <c r="IH591" s="44"/>
      <c r="II591" s="44"/>
      <c r="IJ591" s="44"/>
      <c r="IK591" s="44"/>
      <c r="IL591" s="44"/>
      <c r="IM591" s="44"/>
      <c r="IN591" s="44"/>
      <c r="IO591" s="44"/>
      <c r="IP591" s="44"/>
      <c r="IQ591" s="44"/>
      <c r="IR591" s="44"/>
      <c r="IS591" s="44"/>
      <c r="IT591" s="44"/>
      <c r="IU591" s="44"/>
      <c r="IV591" s="44"/>
      <c r="IW591" s="44"/>
    </row>
    <row r="592" spans="1:257" s="18" customFormat="1" x14ac:dyDescent="0.2">
      <c r="A592" s="55" t="s">
        <v>51</v>
      </c>
      <c r="B592" s="55"/>
      <c r="D592" s="6" t="s">
        <v>581</v>
      </c>
      <c r="E592" s="19"/>
      <c r="F592" s="19"/>
      <c r="G592" s="19" t="s">
        <v>580</v>
      </c>
      <c r="H592" s="19" t="s">
        <v>580</v>
      </c>
      <c r="I592" s="19"/>
      <c r="J592" s="21"/>
    </row>
    <row r="593" spans="1:257" ht="11.1" customHeight="1" x14ac:dyDescent="0.2">
      <c r="A593" s="47" t="s">
        <v>565</v>
      </c>
      <c r="B593" s="47" t="s">
        <v>357</v>
      </c>
      <c r="C593" s="9" t="s">
        <v>750</v>
      </c>
      <c r="D593" s="16">
        <v>9000</v>
      </c>
      <c r="E593" s="16">
        <v>-9000</v>
      </c>
      <c r="F593" s="16">
        <f t="shared" ref="F593:F596" si="75">SUM(D593:E593)</f>
        <v>0</v>
      </c>
      <c r="G593" s="16"/>
      <c r="H593" s="16">
        <v>0</v>
      </c>
      <c r="J593" s="12"/>
      <c r="K593" s="10" t="s">
        <v>566</v>
      </c>
      <c r="O593" s="26"/>
    </row>
    <row r="594" spans="1:257" ht="11.1" customHeight="1" x14ac:dyDescent="0.2">
      <c r="A594" s="47" t="s">
        <v>565</v>
      </c>
      <c r="B594" s="47"/>
      <c r="C594" s="9" t="s">
        <v>516</v>
      </c>
      <c r="D594" s="16">
        <v>518</v>
      </c>
      <c r="E594" s="16">
        <v>-518</v>
      </c>
      <c r="F594" s="16">
        <f t="shared" si="75"/>
        <v>0</v>
      </c>
      <c r="G594" s="16"/>
      <c r="H594" s="16">
        <v>0</v>
      </c>
      <c r="J594" s="12"/>
      <c r="K594" s="10" t="s">
        <v>566</v>
      </c>
      <c r="O594" s="26"/>
    </row>
    <row r="595" spans="1:257" ht="11.1" customHeight="1" x14ac:dyDescent="0.2">
      <c r="A595" s="47" t="s">
        <v>357</v>
      </c>
      <c r="B595" s="47"/>
      <c r="C595" s="9" t="s">
        <v>751</v>
      </c>
      <c r="D595" s="16">
        <v>0</v>
      </c>
      <c r="E595" s="16"/>
      <c r="F595" s="16">
        <f t="shared" si="75"/>
        <v>0</v>
      </c>
      <c r="G595" s="16"/>
      <c r="H595" s="16">
        <v>3916</v>
      </c>
      <c r="J595" s="12">
        <v>3915653</v>
      </c>
      <c r="K595" s="10" t="s">
        <v>566</v>
      </c>
      <c r="O595" s="26"/>
    </row>
    <row r="596" spans="1:257" ht="11.1" customHeight="1" x14ac:dyDescent="0.2">
      <c r="A596" s="47" t="s">
        <v>357</v>
      </c>
      <c r="B596" s="47"/>
      <c r="C596" s="9" t="s">
        <v>702</v>
      </c>
      <c r="D596" s="16">
        <v>0</v>
      </c>
      <c r="E596" s="16"/>
      <c r="F596" s="16">
        <f t="shared" si="75"/>
        <v>0</v>
      </c>
      <c r="G596" s="16"/>
      <c r="H596" s="16">
        <v>1361</v>
      </c>
      <c r="J596" s="12">
        <v>1361450</v>
      </c>
      <c r="K596" s="10" t="s">
        <v>566</v>
      </c>
      <c r="O596" s="26"/>
    </row>
    <row r="597" spans="1:257" s="3" customFormat="1" x14ac:dyDescent="0.2">
      <c r="A597" s="48"/>
      <c r="B597" s="48"/>
      <c r="C597" s="13" t="s">
        <v>52</v>
      </c>
      <c r="D597" s="14">
        <f>SUM(D593:D596)</f>
        <v>9518</v>
      </c>
      <c r="E597" s="14">
        <f t="shared" ref="E597:H597" si="76">SUM(E593:E596)</f>
        <v>-9518</v>
      </c>
      <c r="F597" s="14">
        <f t="shared" si="76"/>
        <v>0</v>
      </c>
      <c r="G597" s="14">
        <f t="shared" si="76"/>
        <v>0</v>
      </c>
      <c r="H597" s="14">
        <f t="shared" si="76"/>
        <v>5277</v>
      </c>
      <c r="I597" s="6"/>
      <c r="J597" s="4"/>
    </row>
    <row r="598" spans="1:257" s="3" customFormat="1" ht="11.1" customHeight="1" x14ac:dyDescent="0.2">
      <c r="A598" s="6"/>
      <c r="B598" s="6"/>
      <c r="C598" s="6"/>
      <c r="D598" s="6">
        <v>9517595</v>
      </c>
      <c r="E598" s="6" t="s">
        <v>580</v>
      </c>
      <c r="F598" s="6"/>
      <c r="G598" s="6"/>
      <c r="H598" s="6"/>
      <c r="I598" s="6"/>
      <c r="J598" s="6"/>
      <c r="K598" s="6"/>
      <c r="O598" s="26"/>
    </row>
    <row r="599" spans="1:257" s="3" customFormat="1" ht="11.1" customHeight="1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O599" s="26"/>
    </row>
    <row r="600" spans="1:257" s="3" customFormat="1" ht="12.45" customHeight="1" x14ac:dyDescent="0.2">
      <c r="A600" s="44" t="s">
        <v>395</v>
      </c>
      <c r="B600" s="44"/>
      <c r="C600" s="44"/>
      <c r="D600" s="44"/>
      <c r="E600" s="44"/>
      <c r="F600" s="44"/>
      <c r="G600" s="44"/>
      <c r="H600" s="44"/>
      <c r="I600" s="44"/>
      <c r="J600" s="44"/>
      <c r="K600" s="44"/>
      <c r="L600" s="44"/>
      <c r="M600" s="44"/>
      <c r="N600" s="44"/>
      <c r="O600" s="44"/>
      <c r="P600" s="44"/>
      <c r="Q600" s="44"/>
      <c r="R600" s="44"/>
      <c r="S600" s="44"/>
      <c r="T600" s="44"/>
      <c r="U600" s="44"/>
      <c r="V600" s="44"/>
      <c r="W600" s="44"/>
      <c r="X600" s="44"/>
      <c r="Y600" s="44"/>
      <c r="Z600" s="44"/>
      <c r="AA600" s="44"/>
      <c r="AB600" s="44"/>
      <c r="AC600" s="44"/>
      <c r="AD600" s="44"/>
      <c r="AE600" s="44"/>
      <c r="AF600" s="44"/>
      <c r="AG600" s="44"/>
      <c r="AH600" s="44"/>
      <c r="AI600" s="44"/>
      <c r="AJ600" s="44"/>
      <c r="AK600" s="44"/>
      <c r="AL600" s="44"/>
      <c r="AM600" s="44"/>
      <c r="AN600" s="44"/>
      <c r="AO600" s="44"/>
      <c r="AP600" s="44"/>
      <c r="AQ600" s="44"/>
      <c r="AR600" s="44"/>
      <c r="AS600" s="44"/>
      <c r="AT600" s="44"/>
      <c r="AU600" s="44"/>
      <c r="AV600" s="44"/>
      <c r="AW600" s="44"/>
      <c r="AX600" s="44"/>
      <c r="AY600" s="44"/>
      <c r="AZ600" s="44"/>
      <c r="BA600" s="44"/>
      <c r="BB600" s="44"/>
      <c r="BC600" s="44"/>
      <c r="BD600" s="44"/>
      <c r="BE600" s="44"/>
      <c r="BF600" s="44"/>
      <c r="BG600" s="44"/>
      <c r="BH600" s="44"/>
      <c r="BI600" s="44"/>
      <c r="BJ600" s="44"/>
      <c r="BK600" s="44"/>
      <c r="BL600" s="44"/>
      <c r="BM600" s="44"/>
      <c r="BN600" s="44"/>
      <c r="BO600" s="44"/>
      <c r="BP600" s="44"/>
      <c r="BQ600" s="44"/>
      <c r="BR600" s="44"/>
      <c r="BS600" s="44"/>
      <c r="BT600" s="44"/>
      <c r="BU600" s="44"/>
      <c r="BV600" s="44"/>
      <c r="BW600" s="44"/>
      <c r="BX600" s="44"/>
      <c r="BY600" s="44"/>
      <c r="BZ600" s="44"/>
      <c r="CA600" s="44"/>
      <c r="CB600" s="44"/>
      <c r="CC600" s="44"/>
      <c r="CD600" s="44"/>
      <c r="CE600" s="44"/>
      <c r="CF600" s="44"/>
      <c r="CG600" s="44"/>
      <c r="CH600" s="44"/>
      <c r="CI600" s="44"/>
      <c r="CJ600" s="44"/>
      <c r="CK600" s="44"/>
      <c r="CL600" s="44"/>
      <c r="CM600" s="44"/>
      <c r="CN600" s="44"/>
      <c r="CO600" s="44"/>
      <c r="CP600" s="44"/>
      <c r="CQ600" s="44"/>
      <c r="CR600" s="44"/>
      <c r="CS600" s="44"/>
      <c r="CT600" s="44"/>
      <c r="CU600" s="44"/>
      <c r="CV600" s="44"/>
      <c r="CW600" s="44"/>
      <c r="CX600" s="44"/>
      <c r="CY600" s="44"/>
      <c r="CZ600" s="44"/>
      <c r="DA600" s="44"/>
      <c r="DB600" s="44"/>
      <c r="DC600" s="44"/>
      <c r="DD600" s="44"/>
      <c r="DE600" s="44"/>
      <c r="DF600" s="44"/>
      <c r="DG600" s="44"/>
      <c r="DH600" s="44"/>
      <c r="DI600" s="44"/>
      <c r="DJ600" s="44"/>
      <c r="DK600" s="44"/>
      <c r="DL600" s="44"/>
      <c r="DM600" s="44"/>
      <c r="DN600" s="44"/>
      <c r="DO600" s="44"/>
      <c r="DP600" s="44"/>
      <c r="DQ600" s="44"/>
      <c r="DR600" s="44"/>
      <c r="DS600" s="44"/>
      <c r="DT600" s="44"/>
      <c r="DU600" s="44"/>
      <c r="DV600" s="44"/>
      <c r="DW600" s="44"/>
      <c r="DX600" s="44"/>
      <c r="DY600" s="44"/>
      <c r="DZ600" s="44"/>
      <c r="EA600" s="44"/>
      <c r="EB600" s="44"/>
      <c r="EC600" s="44"/>
      <c r="ED600" s="44"/>
      <c r="EE600" s="44"/>
      <c r="EF600" s="44"/>
      <c r="EG600" s="44"/>
      <c r="EH600" s="44"/>
      <c r="EI600" s="44"/>
      <c r="EJ600" s="44"/>
      <c r="EK600" s="44"/>
      <c r="EL600" s="44"/>
      <c r="EM600" s="44"/>
      <c r="EN600" s="44"/>
      <c r="EO600" s="44"/>
      <c r="EP600" s="44"/>
      <c r="EQ600" s="44"/>
      <c r="ER600" s="44"/>
      <c r="ES600" s="44"/>
      <c r="ET600" s="44"/>
      <c r="EU600" s="44"/>
      <c r="EV600" s="44"/>
      <c r="EW600" s="44"/>
      <c r="EX600" s="44"/>
      <c r="EY600" s="44"/>
      <c r="EZ600" s="44"/>
      <c r="FA600" s="44"/>
      <c r="FB600" s="44"/>
      <c r="FC600" s="44"/>
      <c r="FD600" s="44"/>
      <c r="FE600" s="44"/>
      <c r="FF600" s="44"/>
      <c r="FG600" s="44"/>
      <c r="FH600" s="44"/>
      <c r="FI600" s="44"/>
      <c r="FJ600" s="44"/>
      <c r="FK600" s="44"/>
      <c r="FL600" s="44"/>
      <c r="FM600" s="44"/>
      <c r="FN600" s="44"/>
      <c r="FO600" s="44"/>
      <c r="FP600" s="44"/>
      <c r="FQ600" s="44"/>
      <c r="FR600" s="44"/>
      <c r="FS600" s="44"/>
      <c r="FT600" s="44"/>
      <c r="FU600" s="44"/>
      <c r="FV600" s="44"/>
      <c r="FW600" s="44"/>
      <c r="FX600" s="44"/>
      <c r="FY600" s="44"/>
      <c r="FZ600" s="44"/>
      <c r="GA600" s="44"/>
      <c r="GB600" s="44"/>
      <c r="GC600" s="44"/>
      <c r="GD600" s="44"/>
      <c r="GE600" s="44"/>
      <c r="GF600" s="44"/>
      <c r="GG600" s="44"/>
      <c r="GH600" s="44"/>
      <c r="GI600" s="44"/>
      <c r="GJ600" s="44"/>
      <c r="GK600" s="44"/>
      <c r="GL600" s="44"/>
      <c r="GM600" s="44"/>
      <c r="GN600" s="44"/>
      <c r="GO600" s="44"/>
      <c r="GP600" s="44"/>
      <c r="GQ600" s="44"/>
      <c r="GR600" s="44"/>
      <c r="GS600" s="44"/>
      <c r="GT600" s="44"/>
      <c r="GU600" s="44"/>
      <c r="GV600" s="44"/>
      <c r="GW600" s="44"/>
      <c r="GX600" s="44"/>
      <c r="GY600" s="44"/>
      <c r="GZ600" s="44"/>
      <c r="HA600" s="44"/>
      <c r="HB600" s="44"/>
      <c r="HC600" s="44"/>
      <c r="HD600" s="44"/>
      <c r="HE600" s="44"/>
      <c r="HF600" s="44"/>
      <c r="HG600" s="44"/>
      <c r="HH600" s="44"/>
      <c r="HI600" s="44"/>
      <c r="HJ600" s="44"/>
      <c r="HK600" s="44"/>
      <c r="HL600" s="44"/>
      <c r="HM600" s="44"/>
      <c r="HN600" s="44"/>
      <c r="HO600" s="44"/>
      <c r="HP600" s="44"/>
      <c r="HQ600" s="44"/>
      <c r="HR600" s="44"/>
      <c r="HS600" s="44"/>
      <c r="HT600" s="44"/>
      <c r="HU600" s="44"/>
      <c r="HV600" s="44"/>
      <c r="HW600" s="44"/>
      <c r="HX600" s="44"/>
      <c r="HY600" s="44"/>
      <c r="HZ600" s="44"/>
      <c r="IA600" s="44"/>
      <c r="IB600" s="44"/>
      <c r="IC600" s="44"/>
      <c r="ID600" s="44"/>
      <c r="IE600" s="44"/>
      <c r="IF600" s="44"/>
      <c r="IG600" s="44"/>
      <c r="IH600" s="44"/>
      <c r="II600" s="44"/>
      <c r="IJ600" s="44"/>
      <c r="IK600" s="44"/>
      <c r="IL600" s="44"/>
      <c r="IM600" s="44"/>
      <c r="IN600" s="44"/>
      <c r="IO600" s="44"/>
      <c r="IP600" s="44"/>
      <c r="IQ600" s="44"/>
      <c r="IR600" s="44"/>
      <c r="IS600" s="44"/>
      <c r="IT600" s="44"/>
      <c r="IU600" s="44"/>
      <c r="IV600" s="44"/>
      <c r="IW600" s="44"/>
    </row>
    <row r="601" spans="1:257" s="3" customFormat="1" ht="12.45" customHeight="1" x14ac:dyDescent="0.2">
      <c r="A601" s="44" t="s">
        <v>248</v>
      </c>
      <c r="B601" s="44"/>
      <c r="C601" s="44"/>
      <c r="D601" s="44"/>
      <c r="E601" s="44"/>
      <c r="F601" s="44"/>
      <c r="G601" s="44"/>
      <c r="H601" s="44"/>
      <c r="I601" s="44"/>
      <c r="J601" s="44"/>
      <c r="K601" s="44"/>
      <c r="L601" s="44"/>
      <c r="M601" s="44"/>
      <c r="N601" s="44"/>
      <c r="O601" s="44"/>
      <c r="P601" s="44"/>
      <c r="Q601" s="44"/>
      <c r="R601" s="44"/>
      <c r="S601" s="44"/>
      <c r="T601" s="44"/>
      <c r="U601" s="44"/>
      <c r="V601" s="44"/>
      <c r="W601" s="44"/>
      <c r="X601" s="44"/>
      <c r="Y601" s="44"/>
      <c r="Z601" s="44"/>
      <c r="AA601" s="44"/>
      <c r="AB601" s="44"/>
      <c r="AC601" s="44"/>
      <c r="AD601" s="44"/>
      <c r="AE601" s="44"/>
      <c r="AF601" s="44"/>
      <c r="AG601" s="44"/>
      <c r="AH601" s="44"/>
      <c r="AI601" s="44"/>
      <c r="AJ601" s="44"/>
      <c r="AK601" s="44"/>
      <c r="AL601" s="44"/>
      <c r="AM601" s="44"/>
      <c r="AN601" s="44"/>
      <c r="AO601" s="44"/>
      <c r="AP601" s="44"/>
      <c r="AQ601" s="44"/>
      <c r="AR601" s="44"/>
      <c r="AS601" s="44"/>
      <c r="AT601" s="44"/>
      <c r="AU601" s="44"/>
      <c r="AV601" s="44"/>
      <c r="AW601" s="44"/>
      <c r="AX601" s="44"/>
      <c r="AY601" s="44"/>
      <c r="AZ601" s="44"/>
      <c r="BA601" s="44"/>
      <c r="BB601" s="44"/>
      <c r="BC601" s="44"/>
      <c r="BD601" s="44"/>
      <c r="BE601" s="44"/>
      <c r="BF601" s="44"/>
      <c r="BG601" s="44"/>
      <c r="BH601" s="44"/>
      <c r="BI601" s="44"/>
      <c r="BJ601" s="44"/>
      <c r="BK601" s="44"/>
      <c r="BL601" s="44"/>
      <c r="BM601" s="44"/>
      <c r="BN601" s="44"/>
      <c r="BO601" s="44"/>
      <c r="BP601" s="44"/>
      <c r="BQ601" s="44"/>
      <c r="BR601" s="44"/>
      <c r="BS601" s="44"/>
      <c r="BT601" s="44"/>
      <c r="BU601" s="44"/>
      <c r="BV601" s="44"/>
      <c r="BW601" s="44"/>
      <c r="BX601" s="44"/>
      <c r="BY601" s="44"/>
      <c r="BZ601" s="44"/>
      <c r="CA601" s="44"/>
      <c r="CB601" s="44"/>
      <c r="CC601" s="44"/>
      <c r="CD601" s="44"/>
      <c r="CE601" s="44"/>
      <c r="CF601" s="44"/>
      <c r="CG601" s="44"/>
      <c r="CH601" s="44"/>
      <c r="CI601" s="44"/>
      <c r="CJ601" s="44"/>
      <c r="CK601" s="44"/>
      <c r="CL601" s="44"/>
      <c r="CM601" s="44"/>
      <c r="CN601" s="44"/>
      <c r="CO601" s="44"/>
      <c r="CP601" s="44"/>
      <c r="CQ601" s="44"/>
      <c r="CR601" s="44"/>
      <c r="CS601" s="44"/>
      <c r="CT601" s="44"/>
      <c r="CU601" s="44"/>
      <c r="CV601" s="44"/>
      <c r="CW601" s="44"/>
      <c r="CX601" s="44"/>
      <c r="CY601" s="44"/>
      <c r="CZ601" s="44"/>
      <c r="DA601" s="44"/>
      <c r="DB601" s="44"/>
      <c r="DC601" s="44"/>
      <c r="DD601" s="44"/>
      <c r="DE601" s="44"/>
      <c r="DF601" s="44"/>
      <c r="DG601" s="44"/>
      <c r="DH601" s="44"/>
      <c r="DI601" s="44"/>
      <c r="DJ601" s="44"/>
      <c r="DK601" s="44"/>
      <c r="DL601" s="44"/>
      <c r="DM601" s="44"/>
      <c r="DN601" s="44"/>
      <c r="DO601" s="44"/>
      <c r="DP601" s="44"/>
      <c r="DQ601" s="44"/>
      <c r="DR601" s="44"/>
      <c r="DS601" s="44"/>
      <c r="DT601" s="44"/>
      <c r="DU601" s="44"/>
      <c r="DV601" s="44"/>
      <c r="DW601" s="44"/>
      <c r="DX601" s="44"/>
      <c r="DY601" s="44"/>
      <c r="DZ601" s="44"/>
      <c r="EA601" s="44"/>
      <c r="EB601" s="44"/>
      <c r="EC601" s="44"/>
      <c r="ED601" s="44"/>
      <c r="EE601" s="44"/>
      <c r="EF601" s="44"/>
      <c r="EG601" s="44"/>
      <c r="EH601" s="44"/>
      <c r="EI601" s="44"/>
      <c r="EJ601" s="44"/>
      <c r="EK601" s="44"/>
      <c r="EL601" s="44"/>
      <c r="EM601" s="44"/>
      <c r="EN601" s="44"/>
      <c r="EO601" s="44"/>
      <c r="EP601" s="44"/>
      <c r="EQ601" s="44"/>
      <c r="ER601" s="44"/>
      <c r="ES601" s="44"/>
      <c r="ET601" s="44"/>
      <c r="EU601" s="44"/>
      <c r="EV601" s="44"/>
      <c r="EW601" s="44"/>
      <c r="EX601" s="44"/>
      <c r="EY601" s="44"/>
      <c r="EZ601" s="44"/>
      <c r="FA601" s="44"/>
      <c r="FB601" s="44"/>
      <c r="FC601" s="44"/>
      <c r="FD601" s="44"/>
      <c r="FE601" s="44"/>
      <c r="FF601" s="44"/>
      <c r="FG601" s="44"/>
      <c r="FH601" s="44"/>
      <c r="FI601" s="44"/>
      <c r="FJ601" s="44"/>
      <c r="FK601" s="44"/>
      <c r="FL601" s="44"/>
      <c r="FM601" s="44"/>
      <c r="FN601" s="44"/>
      <c r="FO601" s="44"/>
      <c r="FP601" s="44"/>
      <c r="FQ601" s="44"/>
      <c r="FR601" s="44"/>
      <c r="FS601" s="44"/>
      <c r="FT601" s="44"/>
      <c r="FU601" s="44"/>
      <c r="FV601" s="44"/>
      <c r="FW601" s="44"/>
      <c r="FX601" s="44"/>
      <c r="FY601" s="44"/>
      <c r="FZ601" s="44"/>
      <c r="GA601" s="44"/>
      <c r="GB601" s="44"/>
      <c r="GC601" s="44"/>
      <c r="GD601" s="44"/>
      <c r="GE601" s="44"/>
      <c r="GF601" s="44"/>
      <c r="GG601" s="44"/>
      <c r="GH601" s="44"/>
      <c r="GI601" s="44"/>
      <c r="GJ601" s="44"/>
      <c r="GK601" s="44"/>
      <c r="GL601" s="44"/>
      <c r="GM601" s="44"/>
      <c r="GN601" s="44"/>
      <c r="GO601" s="44"/>
      <c r="GP601" s="44"/>
      <c r="GQ601" s="44"/>
      <c r="GR601" s="44"/>
      <c r="GS601" s="44"/>
      <c r="GT601" s="44"/>
      <c r="GU601" s="44"/>
      <c r="GV601" s="44"/>
      <c r="GW601" s="44"/>
      <c r="GX601" s="44"/>
      <c r="GY601" s="44"/>
      <c r="GZ601" s="44"/>
      <c r="HA601" s="44"/>
      <c r="HB601" s="44"/>
      <c r="HC601" s="44"/>
      <c r="HD601" s="44"/>
      <c r="HE601" s="44"/>
      <c r="HF601" s="44"/>
      <c r="HG601" s="44"/>
      <c r="HH601" s="44"/>
      <c r="HI601" s="44"/>
      <c r="HJ601" s="44"/>
      <c r="HK601" s="44"/>
      <c r="HL601" s="44"/>
      <c r="HM601" s="44"/>
      <c r="HN601" s="44"/>
      <c r="HO601" s="44"/>
      <c r="HP601" s="44"/>
      <c r="HQ601" s="44"/>
      <c r="HR601" s="44"/>
      <c r="HS601" s="44"/>
      <c r="HT601" s="44"/>
      <c r="HU601" s="44"/>
      <c r="HV601" s="44"/>
      <c r="HW601" s="44"/>
      <c r="HX601" s="44"/>
      <c r="HY601" s="44"/>
      <c r="HZ601" s="44"/>
      <c r="IA601" s="44"/>
      <c r="IB601" s="44"/>
      <c r="IC601" s="44"/>
      <c r="ID601" s="44"/>
      <c r="IE601" s="44"/>
      <c r="IF601" s="44"/>
      <c r="IG601" s="44"/>
      <c r="IH601" s="44"/>
      <c r="II601" s="44"/>
      <c r="IJ601" s="44"/>
      <c r="IK601" s="44"/>
      <c r="IL601" s="44"/>
      <c r="IM601" s="44"/>
      <c r="IN601" s="44"/>
      <c r="IO601" s="44"/>
      <c r="IP601" s="44"/>
      <c r="IQ601" s="44"/>
      <c r="IR601" s="44"/>
      <c r="IS601" s="44"/>
      <c r="IT601" s="44"/>
      <c r="IU601" s="44"/>
      <c r="IV601" s="44"/>
      <c r="IW601" s="44"/>
    </row>
    <row r="602" spans="1:257" ht="11.1" customHeight="1" x14ac:dyDescent="0.2">
      <c r="A602" s="45" t="s">
        <v>53</v>
      </c>
      <c r="B602" s="45"/>
      <c r="O602" s="26"/>
    </row>
    <row r="603" spans="1:257" ht="11.1" customHeight="1" x14ac:dyDescent="0.2">
      <c r="A603" s="47" t="s">
        <v>355</v>
      </c>
      <c r="B603" s="47" t="s">
        <v>355</v>
      </c>
      <c r="C603" s="8" t="s">
        <v>525</v>
      </c>
      <c r="D603" s="9">
        <v>28</v>
      </c>
      <c r="E603" s="9">
        <v>2</v>
      </c>
      <c r="F603" s="9">
        <f>SUM(D603:E603)</f>
        <v>30</v>
      </c>
      <c r="G603" s="9">
        <v>39</v>
      </c>
      <c r="H603" s="9">
        <v>31</v>
      </c>
      <c r="I603" s="12" t="s">
        <v>347</v>
      </c>
      <c r="O603" s="26"/>
    </row>
    <row r="604" spans="1:257" ht="11.1" customHeight="1" x14ac:dyDescent="0.2">
      <c r="A604" s="47" t="s">
        <v>350</v>
      </c>
      <c r="B604" s="47" t="s">
        <v>350</v>
      </c>
      <c r="C604" s="8" t="s">
        <v>90</v>
      </c>
      <c r="D604" s="9">
        <v>8</v>
      </c>
      <c r="E604" s="9"/>
      <c r="F604" s="9">
        <f>SUM(D604:E604)</f>
        <v>8</v>
      </c>
      <c r="G604" s="9">
        <v>5</v>
      </c>
      <c r="H604" s="9">
        <v>8</v>
      </c>
      <c r="I604" s="12" t="s">
        <v>347</v>
      </c>
      <c r="O604" s="26"/>
    </row>
    <row r="605" spans="1:257" s="3" customFormat="1" ht="11.1" customHeight="1" x14ac:dyDescent="0.2">
      <c r="A605" s="48"/>
      <c r="B605" s="48"/>
      <c r="C605" s="13" t="s">
        <v>54</v>
      </c>
      <c r="D605" s="14">
        <f t="shared" ref="D605" si="77">SUM(D603:D604)</f>
        <v>36</v>
      </c>
      <c r="E605" s="14">
        <f t="shared" ref="E605:F605" si="78">SUM(E603:E604)</f>
        <v>2</v>
      </c>
      <c r="F605" s="14">
        <f t="shared" si="78"/>
        <v>38</v>
      </c>
      <c r="G605" s="14">
        <f t="shared" ref="G605:H605" si="79">SUM(G603:G604)</f>
        <v>44</v>
      </c>
      <c r="H605" s="14">
        <f t="shared" si="79"/>
        <v>39</v>
      </c>
      <c r="I605" s="6"/>
      <c r="O605" s="26"/>
    </row>
    <row r="606" spans="1:257" s="3" customFormat="1" ht="11.1" customHeight="1" x14ac:dyDescent="0.2">
      <c r="A606" s="45"/>
      <c r="B606" s="45"/>
      <c r="D606" s="6"/>
      <c r="E606" s="6"/>
      <c r="F606" s="6"/>
      <c r="G606" s="6"/>
      <c r="H606" s="6"/>
      <c r="I606" s="6"/>
      <c r="O606" s="26"/>
    </row>
    <row r="607" spans="1:257" s="3" customFormat="1" ht="11.1" customHeight="1" x14ac:dyDescent="0.2">
      <c r="A607" s="45"/>
      <c r="B607" s="45"/>
      <c r="D607" s="6"/>
      <c r="E607" s="6"/>
      <c r="F607" s="6"/>
      <c r="G607" s="6"/>
      <c r="H607" s="6"/>
      <c r="I607" s="6"/>
      <c r="O607" s="26"/>
    </row>
    <row r="608" spans="1:257" s="18" customFormat="1" ht="11.85" customHeight="1" x14ac:dyDescent="0.2">
      <c r="A608" s="44" t="s">
        <v>252</v>
      </c>
      <c r="B608" s="44"/>
      <c r="C608" s="44"/>
      <c r="D608" s="44"/>
      <c r="E608" s="44"/>
      <c r="F608" s="44"/>
      <c r="G608" s="44"/>
      <c r="H608" s="44"/>
      <c r="I608" s="44"/>
      <c r="J608" s="44"/>
      <c r="K608" s="44"/>
      <c r="L608" s="44"/>
      <c r="M608" s="44"/>
      <c r="N608" s="44"/>
      <c r="O608" s="44"/>
      <c r="P608" s="44"/>
      <c r="Q608" s="44"/>
      <c r="R608" s="44"/>
      <c r="S608" s="44"/>
      <c r="T608" s="44"/>
      <c r="U608" s="44"/>
      <c r="V608" s="44"/>
      <c r="W608" s="44"/>
      <c r="X608" s="44"/>
      <c r="Y608" s="44"/>
      <c r="Z608" s="44"/>
      <c r="AA608" s="44"/>
      <c r="AB608" s="44"/>
      <c r="AC608" s="44"/>
      <c r="AD608" s="44"/>
      <c r="AE608" s="44"/>
      <c r="AF608" s="44"/>
      <c r="AG608" s="44"/>
      <c r="AH608" s="44"/>
      <c r="AI608" s="44"/>
      <c r="AJ608" s="44"/>
      <c r="AK608" s="44"/>
      <c r="AL608" s="44"/>
      <c r="AM608" s="44"/>
      <c r="AN608" s="44"/>
      <c r="AO608" s="44"/>
      <c r="AP608" s="44"/>
      <c r="AQ608" s="44"/>
      <c r="AR608" s="44"/>
      <c r="AS608" s="44"/>
      <c r="AT608" s="44"/>
      <c r="AU608" s="44"/>
      <c r="AV608" s="44"/>
      <c r="AW608" s="44"/>
      <c r="AX608" s="44"/>
      <c r="AY608" s="44"/>
      <c r="AZ608" s="44"/>
      <c r="BA608" s="44"/>
      <c r="BB608" s="44"/>
      <c r="BC608" s="44"/>
      <c r="BD608" s="44"/>
      <c r="BE608" s="44"/>
      <c r="BF608" s="44"/>
      <c r="BG608" s="44"/>
      <c r="BH608" s="44"/>
      <c r="BI608" s="44"/>
      <c r="BJ608" s="44"/>
      <c r="BK608" s="44"/>
      <c r="BL608" s="44"/>
      <c r="BM608" s="44"/>
      <c r="BN608" s="44"/>
      <c r="BO608" s="44"/>
      <c r="BP608" s="44"/>
      <c r="BQ608" s="44"/>
      <c r="BR608" s="44"/>
      <c r="BS608" s="44"/>
      <c r="BT608" s="44"/>
      <c r="BU608" s="44"/>
      <c r="BV608" s="44"/>
      <c r="BW608" s="44"/>
      <c r="BX608" s="44"/>
      <c r="BY608" s="44"/>
      <c r="BZ608" s="44"/>
      <c r="CA608" s="44"/>
      <c r="CB608" s="44"/>
      <c r="CC608" s="44"/>
      <c r="CD608" s="44"/>
      <c r="CE608" s="44"/>
      <c r="CF608" s="44"/>
      <c r="CG608" s="44"/>
      <c r="CH608" s="44"/>
      <c r="CI608" s="44"/>
      <c r="CJ608" s="44"/>
      <c r="CK608" s="44"/>
      <c r="CL608" s="44"/>
      <c r="CM608" s="44"/>
      <c r="CN608" s="44"/>
      <c r="CO608" s="44"/>
      <c r="CP608" s="44"/>
      <c r="CQ608" s="44"/>
      <c r="CR608" s="44"/>
      <c r="CS608" s="44"/>
      <c r="CT608" s="44"/>
      <c r="CU608" s="44"/>
      <c r="CV608" s="44"/>
      <c r="CW608" s="44"/>
      <c r="CX608" s="44"/>
      <c r="CY608" s="44"/>
      <c r="CZ608" s="44"/>
      <c r="DA608" s="44"/>
      <c r="DB608" s="44"/>
      <c r="DC608" s="44"/>
      <c r="DD608" s="44"/>
      <c r="DE608" s="44"/>
      <c r="DF608" s="44"/>
      <c r="DG608" s="44"/>
      <c r="DH608" s="44"/>
      <c r="DI608" s="44"/>
      <c r="DJ608" s="44"/>
      <c r="DK608" s="44"/>
      <c r="DL608" s="44"/>
      <c r="DM608" s="44"/>
      <c r="DN608" s="44"/>
      <c r="DO608" s="44"/>
      <c r="DP608" s="44"/>
      <c r="DQ608" s="44"/>
      <c r="DR608" s="44"/>
      <c r="DS608" s="44"/>
      <c r="DT608" s="44"/>
      <c r="DU608" s="44"/>
      <c r="DV608" s="44"/>
      <c r="DW608" s="44"/>
      <c r="DX608" s="44"/>
      <c r="DY608" s="44"/>
      <c r="DZ608" s="44"/>
      <c r="EA608" s="44"/>
      <c r="EB608" s="44"/>
      <c r="EC608" s="44"/>
      <c r="ED608" s="44"/>
      <c r="EE608" s="44"/>
      <c r="EF608" s="44"/>
      <c r="EG608" s="44"/>
      <c r="EH608" s="44"/>
      <c r="EI608" s="44"/>
      <c r="EJ608" s="44"/>
      <c r="EK608" s="44"/>
      <c r="EL608" s="44"/>
      <c r="EM608" s="44"/>
      <c r="EN608" s="44"/>
      <c r="EO608" s="44"/>
      <c r="EP608" s="44"/>
      <c r="EQ608" s="44"/>
      <c r="ER608" s="44"/>
      <c r="ES608" s="44"/>
      <c r="ET608" s="44"/>
      <c r="EU608" s="44"/>
      <c r="EV608" s="44"/>
      <c r="EW608" s="44"/>
      <c r="EX608" s="44"/>
      <c r="EY608" s="44"/>
      <c r="EZ608" s="44"/>
      <c r="FA608" s="44"/>
      <c r="FB608" s="44"/>
      <c r="FC608" s="44"/>
      <c r="FD608" s="44"/>
      <c r="FE608" s="44"/>
      <c r="FF608" s="44"/>
      <c r="FG608" s="44"/>
      <c r="FH608" s="44"/>
      <c r="FI608" s="44"/>
      <c r="FJ608" s="44"/>
      <c r="FK608" s="44"/>
      <c r="FL608" s="44"/>
      <c r="FM608" s="44"/>
      <c r="FN608" s="44"/>
      <c r="FO608" s="44"/>
      <c r="FP608" s="44"/>
      <c r="FQ608" s="44"/>
      <c r="FR608" s="44"/>
      <c r="FS608" s="44"/>
      <c r="FT608" s="44"/>
      <c r="FU608" s="44"/>
      <c r="FV608" s="44"/>
      <c r="FW608" s="44"/>
      <c r="FX608" s="44"/>
      <c r="FY608" s="44"/>
      <c r="FZ608" s="44"/>
      <c r="GA608" s="44"/>
      <c r="GB608" s="44"/>
      <c r="GC608" s="44"/>
      <c r="GD608" s="44"/>
      <c r="GE608" s="44"/>
      <c r="GF608" s="44"/>
      <c r="GG608" s="44"/>
      <c r="GH608" s="44"/>
      <c r="GI608" s="44"/>
      <c r="GJ608" s="44"/>
      <c r="GK608" s="44"/>
      <c r="GL608" s="44"/>
      <c r="GM608" s="44"/>
      <c r="GN608" s="44"/>
      <c r="GO608" s="44"/>
      <c r="GP608" s="44"/>
      <c r="GQ608" s="44"/>
      <c r="GR608" s="44"/>
      <c r="GS608" s="44"/>
      <c r="GT608" s="44"/>
      <c r="GU608" s="44"/>
      <c r="GV608" s="44"/>
      <c r="GW608" s="44"/>
      <c r="GX608" s="44"/>
      <c r="GY608" s="44"/>
      <c r="GZ608" s="44"/>
      <c r="HA608" s="44"/>
      <c r="HB608" s="44"/>
      <c r="HC608" s="44"/>
      <c r="HD608" s="44"/>
      <c r="HE608" s="44"/>
      <c r="HF608" s="44"/>
      <c r="HG608" s="44"/>
      <c r="HH608" s="44"/>
      <c r="HI608" s="44"/>
      <c r="HJ608" s="44"/>
      <c r="HK608" s="44"/>
      <c r="HL608" s="44"/>
      <c r="HM608" s="44"/>
      <c r="HN608" s="44"/>
      <c r="HO608" s="44"/>
      <c r="HP608" s="44"/>
      <c r="HQ608" s="44"/>
      <c r="HR608" s="44"/>
      <c r="HS608" s="44"/>
      <c r="HT608" s="44"/>
      <c r="HU608" s="44"/>
      <c r="HV608" s="44"/>
      <c r="HW608" s="44"/>
      <c r="HX608" s="44"/>
      <c r="HY608" s="44"/>
      <c r="HZ608" s="44"/>
      <c r="IA608" s="44"/>
      <c r="IB608" s="44"/>
      <c r="IC608" s="44"/>
      <c r="ID608" s="44"/>
      <c r="IE608" s="44"/>
      <c r="IF608" s="44"/>
      <c r="IG608" s="44"/>
      <c r="IH608" s="44"/>
      <c r="II608" s="44"/>
      <c r="IJ608" s="44"/>
      <c r="IK608" s="44"/>
      <c r="IL608" s="44"/>
      <c r="IM608" s="44"/>
      <c r="IN608" s="44"/>
      <c r="IO608" s="44"/>
      <c r="IP608" s="44"/>
      <c r="IQ608" s="44"/>
      <c r="IR608" s="44"/>
      <c r="IS608" s="44"/>
      <c r="IT608" s="44"/>
      <c r="IU608" s="44"/>
      <c r="IV608" s="44"/>
      <c r="IW608" s="44"/>
    </row>
    <row r="609" spans="1:257" s="18" customFormat="1" ht="11.85" customHeight="1" x14ac:dyDescent="0.2">
      <c r="A609" s="44" t="s">
        <v>248</v>
      </c>
      <c r="B609" s="44"/>
      <c r="C609" s="44"/>
      <c r="D609" s="44"/>
      <c r="E609" s="44"/>
      <c r="F609" s="44"/>
      <c r="G609" s="44"/>
      <c r="H609" s="44"/>
      <c r="I609" s="44"/>
      <c r="J609" s="44"/>
      <c r="K609" s="44"/>
      <c r="L609" s="44"/>
      <c r="M609" s="44"/>
      <c r="N609" s="44"/>
      <c r="O609" s="44"/>
      <c r="P609" s="44"/>
      <c r="Q609" s="44"/>
      <c r="R609" s="44"/>
      <c r="S609" s="44"/>
      <c r="T609" s="44"/>
      <c r="U609" s="44"/>
      <c r="V609" s="44"/>
      <c r="W609" s="44"/>
      <c r="X609" s="44"/>
      <c r="Y609" s="44"/>
      <c r="Z609" s="44"/>
      <c r="AA609" s="44"/>
      <c r="AB609" s="44"/>
      <c r="AC609" s="44"/>
      <c r="AD609" s="44"/>
      <c r="AE609" s="44"/>
      <c r="AF609" s="44"/>
      <c r="AG609" s="44"/>
      <c r="AH609" s="44"/>
      <c r="AI609" s="44"/>
      <c r="AJ609" s="44"/>
      <c r="AK609" s="44"/>
      <c r="AL609" s="44"/>
      <c r="AM609" s="44"/>
      <c r="AN609" s="44"/>
      <c r="AO609" s="44"/>
      <c r="AP609" s="44"/>
      <c r="AQ609" s="44"/>
      <c r="AR609" s="44"/>
      <c r="AS609" s="44"/>
      <c r="AT609" s="44"/>
      <c r="AU609" s="44"/>
      <c r="AV609" s="44"/>
      <c r="AW609" s="44"/>
      <c r="AX609" s="44"/>
      <c r="AY609" s="44"/>
      <c r="AZ609" s="44"/>
      <c r="BA609" s="44"/>
      <c r="BB609" s="44"/>
      <c r="BC609" s="44"/>
      <c r="BD609" s="44"/>
      <c r="BE609" s="44"/>
      <c r="BF609" s="44"/>
      <c r="BG609" s="44"/>
      <c r="BH609" s="44"/>
      <c r="BI609" s="44"/>
      <c r="BJ609" s="44"/>
      <c r="BK609" s="44"/>
      <c r="BL609" s="44"/>
      <c r="BM609" s="44"/>
      <c r="BN609" s="44"/>
      <c r="BO609" s="44"/>
      <c r="BP609" s="44"/>
      <c r="BQ609" s="44"/>
      <c r="BR609" s="44"/>
      <c r="BS609" s="44"/>
      <c r="BT609" s="44"/>
      <c r="BU609" s="44"/>
      <c r="BV609" s="44"/>
      <c r="BW609" s="44"/>
      <c r="BX609" s="44"/>
      <c r="BY609" s="44"/>
      <c r="BZ609" s="44"/>
      <c r="CA609" s="44"/>
      <c r="CB609" s="44"/>
      <c r="CC609" s="44"/>
      <c r="CD609" s="44"/>
      <c r="CE609" s="44"/>
      <c r="CF609" s="44"/>
      <c r="CG609" s="44"/>
      <c r="CH609" s="44"/>
      <c r="CI609" s="44"/>
      <c r="CJ609" s="44"/>
      <c r="CK609" s="44"/>
      <c r="CL609" s="44"/>
      <c r="CM609" s="44"/>
      <c r="CN609" s="44"/>
      <c r="CO609" s="44"/>
      <c r="CP609" s="44"/>
      <c r="CQ609" s="44"/>
      <c r="CR609" s="44"/>
      <c r="CS609" s="44"/>
      <c r="CT609" s="44"/>
      <c r="CU609" s="44"/>
      <c r="CV609" s="44"/>
      <c r="CW609" s="44"/>
      <c r="CX609" s="44"/>
      <c r="CY609" s="44"/>
      <c r="CZ609" s="44"/>
      <c r="DA609" s="44"/>
      <c r="DB609" s="44"/>
      <c r="DC609" s="44"/>
      <c r="DD609" s="44"/>
      <c r="DE609" s="44"/>
      <c r="DF609" s="44"/>
      <c r="DG609" s="44"/>
      <c r="DH609" s="44"/>
      <c r="DI609" s="44"/>
      <c r="DJ609" s="44"/>
      <c r="DK609" s="44"/>
      <c r="DL609" s="44"/>
      <c r="DM609" s="44"/>
      <c r="DN609" s="44"/>
      <c r="DO609" s="44"/>
      <c r="DP609" s="44"/>
      <c r="DQ609" s="44"/>
      <c r="DR609" s="44"/>
      <c r="DS609" s="44"/>
      <c r="DT609" s="44"/>
      <c r="DU609" s="44"/>
      <c r="DV609" s="44"/>
      <c r="DW609" s="44"/>
      <c r="DX609" s="44"/>
      <c r="DY609" s="44"/>
      <c r="DZ609" s="44"/>
      <c r="EA609" s="44"/>
      <c r="EB609" s="44"/>
      <c r="EC609" s="44"/>
      <c r="ED609" s="44"/>
      <c r="EE609" s="44"/>
      <c r="EF609" s="44"/>
      <c r="EG609" s="44"/>
      <c r="EH609" s="44"/>
      <c r="EI609" s="44"/>
      <c r="EJ609" s="44"/>
      <c r="EK609" s="44"/>
      <c r="EL609" s="44"/>
      <c r="EM609" s="44"/>
      <c r="EN609" s="44"/>
      <c r="EO609" s="44"/>
      <c r="EP609" s="44"/>
      <c r="EQ609" s="44"/>
      <c r="ER609" s="44"/>
      <c r="ES609" s="44"/>
      <c r="ET609" s="44"/>
      <c r="EU609" s="44"/>
      <c r="EV609" s="44"/>
      <c r="EW609" s="44"/>
      <c r="EX609" s="44"/>
      <c r="EY609" s="44"/>
      <c r="EZ609" s="44"/>
      <c r="FA609" s="44"/>
      <c r="FB609" s="44"/>
      <c r="FC609" s="44"/>
      <c r="FD609" s="44"/>
      <c r="FE609" s="44"/>
      <c r="FF609" s="44"/>
      <c r="FG609" s="44"/>
      <c r="FH609" s="44"/>
      <c r="FI609" s="44"/>
      <c r="FJ609" s="44"/>
      <c r="FK609" s="44"/>
      <c r="FL609" s="44"/>
      <c r="FM609" s="44"/>
      <c r="FN609" s="44"/>
      <c r="FO609" s="44"/>
      <c r="FP609" s="44"/>
      <c r="FQ609" s="44"/>
      <c r="FR609" s="44"/>
      <c r="FS609" s="44"/>
      <c r="FT609" s="44"/>
      <c r="FU609" s="44"/>
      <c r="FV609" s="44"/>
      <c r="FW609" s="44"/>
      <c r="FX609" s="44"/>
      <c r="FY609" s="44"/>
      <c r="FZ609" s="44"/>
      <c r="GA609" s="44"/>
      <c r="GB609" s="44"/>
      <c r="GC609" s="44"/>
      <c r="GD609" s="44"/>
      <c r="GE609" s="44"/>
      <c r="GF609" s="44"/>
      <c r="GG609" s="44"/>
      <c r="GH609" s="44"/>
      <c r="GI609" s="44"/>
      <c r="GJ609" s="44"/>
      <c r="GK609" s="44"/>
      <c r="GL609" s="44"/>
      <c r="GM609" s="44"/>
      <c r="GN609" s="44"/>
      <c r="GO609" s="44"/>
      <c r="GP609" s="44"/>
      <c r="GQ609" s="44"/>
      <c r="GR609" s="44"/>
      <c r="GS609" s="44"/>
      <c r="GT609" s="44"/>
      <c r="GU609" s="44"/>
      <c r="GV609" s="44"/>
      <c r="GW609" s="44"/>
      <c r="GX609" s="44"/>
      <c r="GY609" s="44"/>
      <c r="GZ609" s="44"/>
      <c r="HA609" s="44"/>
      <c r="HB609" s="44"/>
      <c r="HC609" s="44"/>
      <c r="HD609" s="44"/>
      <c r="HE609" s="44"/>
      <c r="HF609" s="44"/>
      <c r="HG609" s="44"/>
      <c r="HH609" s="44"/>
      <c r="HI609" s="44"/>
      <c r="HJ609" s="44"/>
      <c r="HK609" s="44"/>
      <c r="HL609" s="44"/>
      <c r="HM609" s="44"/>
      <c r="HN609" s="44"/>
      <c r="HO609" s="44"/>
      <c r="HP609" s="44"/>
      <c r="HQ609" s="44"/>
      <c r="HR609" s="44"/>
      <c r="HS609" s="44"/>
      <c r="HT609" s="44"/>
      <c r="HU609" s="44"/>
      <c r="HV609" s="44"/>
      <c r="HW609" s="44"/>
      <c r="HX609" s="44"/>
      <c r="HY609" s="44"/>
      <c r="HZ609" s="44"/>
      <c r="IA609" s="44"/>
      <c r="IB609" s="44"/>
      <c r="IC609" s="44"/>
      <c r="ID609" s="44"/>
      <c r="IE609" s="44"/>
      <c r="IF609" s="44"/>
      <c r="IG609" s="44"/>
      <c r="IH609" s="44"/>
      <c r="II609" s="44"/>
      <c r="IJ609" s="44"/>
      <c r="IK609" s="44"/>
      <c r="IL609" s="44"/>
      <c r="IM609" s="44"/>
      <c r="IN609" s="44"/>
      <c r="IO609" s="44"/>
      <c r="IP609" s="44"/>
      <c r="IQ609" s="44"/>
      <c r="IR609" s="44"/>
      <c r="IS609" s="44"/>
      <c r="IT609" s="44"/>
      <c r="IU609" s="44"/>
      <c r="IV609" s="44"/>
      <c r="IW609" s="44"/>
    </row>
    <row r="610" spans="1:257" s="18" customFormat="1" ht="11.85" customHeight="1" x14ac:dyDescent="0.2">
      <c r="A610" s="55" t="s">
        <v>53</v>
      </c>
      <c r="B610" s="55"/>
      <c r="D610" s="19"/>
      <c r="E610" s="19"/>
      <c r="F610" s="19"/>
      <c r="G610" s="19"/>
      <c r="H610" s="19"/>
      <c r="I610" s="19"/>
      <c r="L610" s="10"/>
      <c r="O610" s="26"/>
    </row>
    <row r="611" spans="1:257" ht="11.85" customHeight="1" x14ac:dyDescent="0.2">
      <c r="A611" s="47" t="s">
        <v>373</v>
      </c>
      <c r="B611" s="47" t="s">
        <v>373</v>
      </c>
      <c r="C611" s="8" t="s">
        <v>123</v>
      </c>
      <c r="D611" s="9">
        <v>54936</v>
      </c>
      <c r="E611" s="9">
        <v>-22335</v>
      </c>
      <c r="F611" s="9">
        <f>SUM(D611:E611)</f>
        <v>32601</v>
      </c>
      <c r="G611" s="9"/>
      <c r="H611" s="9">
        <v>20848</v>
      </c>
      <c r="I611" s="12" t="s">
        <v>347</v>
      </c>
      <c r="O611" s="26"/>
    </row>
    <row r="612" spans="1:257" ht="11.85" customHeight="1" x14ac:dyDescent="0.2">
      <c r="A612" s="47" t="s">
        <v>373</v>
      </c>
      <c r="B612" s="47"/>
      <c r="C612" s="8" t="s">
        <v>293</v>
      </c>
      <c r="D612" s="9">
        <v>300</v>
      </c>
      <c r="E612" s="9"/>
      <c r="F612" s="9">
        <f t="shared" ref="F612:F613" si="80">SUM(D612:E612)</f>
        <v>300</v>
      </c>
      <c r="G612" s="9"/>
      <c r="H612" s="9">
        <v>300</v>
      </c>
      <c r="I612" s="12" t="s">
        <v>347</v>
      </c>
      <c r="O612" s="26"/>
    </row>
    <row r="613" spans="1:257" ht="11.25" customHeight="1" x14ac:dyDescent="0.2">
      <c r="A613" s="47" t="s">
        <v>373</v>
      </c>
      <c r="B613" s="47"/>
      <c r="C613" s="8" t="s">
        <v>6</v>
      </c>
      <c r="D613" s="9">
        <v>3000</v>
      </c>
      <c r="E613" s="9"/>
      <c r="F613" s="9">
        <f t="shared" si="80"/>
        <v>3000</v>
      </c>
      <c r="G613" s="9"/>
      <c r="H613" s="9">
        <v>3000</v>
      </c>
      <c r="I613" s="12" t="s">
        <v>347</v>
      </c>
      <c r="O613" s="26"/>
    </row>
    <row r="614" spans="1:257" s="3" customFormat="1" ht="11.85" customHeight="1" x14ac:dyDescent="0.2">
      <c r="A614" s="48"/>
      <c r="B614" s="48"/>
      <c r="C614" s="13" t="s">
        <v>91</v>
      </c>
      <c r="D614" s="14">
        <f t="shared" ref="D614" si="81">SUM(D611:D613)</f>
        <v>58236</v>
      </c>
      <c r="E614" s="14">
        <f t="shared" ref="E614:F614" si="82">SUM(E611:E613)</f>
        <v>-22335</v>
      </c>
      <c r="F614" s="14">
        <f t="shared" si="82"/>
        <v>35901</v>
      </c>
      <c r="G614" s="14">
        <f t="shared" ref="G614:H614" si="83">SUM(G611:G613)</f>
        <v>0</v>
      </c>
      <c r="H614" s="14">
        <f t="shared" si="83"/>
        <v>24148</v>
      </c>
      <c r="I614" s="6"/>
      <c r="O614" s="26"/>
    </row>
    <row r="615" spans="1:257" s="3" customFormat="1" ht="11.85" customHeight="1" x14ac:dyDescent="0.2">
      <c r="A615" s="45"/>
      <c r="B615" s="45"/>
      <c r="D615" s="6"/>
      <c r="E615" s="6"/>
      <c r="F615" s="6"/>
      <c r="G615" s="6"/>
      <c r="H615" s="6"/>
      <c r="I615" s="6"/>
      <c r="O615" s="26"/>
    </row>
    <row r="616" spans="1:257" s="3" customFormat="1" ht="11.85" customHeight="1" x14ac:dyDescent="0.2">
      <c r="A616" s="45"/>
      <c r="B616" s="45"/>
      <c r="D616" s="6"/>
      <c r="E616" s="6"/>
      <c r="F616" s="6"/>
      <c r="G616" s="6"/>
      <c r="H616" s="6"/>
      <c r="I616" s="6"/>
      <c r="O616" s="26"/>
    </row>
    <row r="617" spans="1:257" s="18" customFormat="1" ht="11.85" customHeight="1" x14ac:dyDescent="0.2">
      <c r="A617" s="62" t="s">
        <v>255</v>
      </c>
      <c r="B617" s="62"/>
      <c r="C617" s="1"/>
      <c r="D617" s="19"/>
      <c r="E617" s="19"/>
      <c r="F617" s="19"/>
      <c r="G617" s="19"/>
      <c r="H617" s="19"/>
      <c r="I617" s="19"/>
      <c r="L617" s="10"/>
      <c r="O617" s="26"/>
    </row>
    <row r="618" spans="1:257" s="18" customFormat="1" ht="11.85" customHeight="1" x14ac:dyDescent="0.2">
      <c r="A618" s="44" t="s">
        <v>248</v>
      </c>
      <c r="B618" s="44"/>
      <c r="C618" s="44"/>
      <c r="D618" s="44"/>
      <c r="E618" s="44"/>
      <c r="F618" s="44"/>
      <c r="G618" s="44"/>
      <c r="H618" s="44"/>
      <c r="I618" s="44"/>
      <c r="J618" s="44"/>
      <c r="K618" s="44"/>
      <c r="L618" s="44"/>
      <c r="M618" s="44"/>
      <c r="N618" s="44"/>
      <c r="O618" s="44"/>
      <c r="P618" s="44"/>
      <c r="Q618" s="44"/>
      <c r="R618" s="44"/>
      <c r="S618" s="44"/>
      <c r="T618" s="44"/>
      <c r="U618" s="44"/>
      <c r="V618" s="44"/>
      <c r="W618" s="44"/>
      <c r="X618" s="44"/>
      <c r="Y618" s="44"/>
      <c r="Z618" s="44"/>
      <c r="AA618" s="44"/>
      <c r="AB618" s="44"/>
      <c r="AC618" s="44"/>
      <c r="AD618" s="44"/>
      <c r="AE618" s="44"/>
      <c r="AF618" s="44"/>
      <c r="AG618" s="44"/>
      <c r="AH618" s="44"/>
      <c r="AI618" s="44"/>
      <c r="AJ618" s="44"/>
      <c r="AK618" s="44"/>
      <c r="AL618" s="44"/>
      <c r="AM618" s="44"/>
      <c r="AN618" s="44"/>
      <c r="AO618" s="44"/>
      <c r="AP618" s="44"/>
      <c r="AQ618" s="44"/>
      <c r="AR618" s="44"/>
      <c r="AS618" s="44"/>
      <c r="AT618" s="44"/>
      <c r="AU618" s="44"/>
      <c r="AV618" s="44"/>
      <c r="AW618" s="44"/>
      <c r="AX618" s="44"/>
      <c r="AY618" s="44"/>
      <c r="AZ618" s="44"/>
      <c r="BA618" s="44"/>
      <c r="BB618" s="44"/>
      <c r="BC618" s="44"/>
      <c r="BD618" s="44"/>
      <c r="BE618" s="44"/>
      <c r="BF618" s="44"/>
      <c r="BG618" s="44"/>
      <c r="BH618" s="44"/>
      <c r="BI618" s="44"/>
      <c r="BJ618" s="44"/>
      <c r="BK618" s="44"/>
      <c r="BL618" s="44"/>
      <c r="BM618" s="44"/>
      <c r="BN618" s="44"/>
      <c r="BO618" s="44"/>
      <c r="BP618" s="44"/>
      <c r="BQ618" s="44"/>
      <c r="BR618" s="44"/>
      <c r="BS618" s="44"/>
      <c r="BT618" s="44"/>
      <c r="BU618" s="44"/>
      <c r="BV618" s="44"/>
      <c r="BW618" s="44"/>
      <c r="BX618" s="44"/>
      <c r="BY618" s="44"/>
      <c r="BZ618" s="44"/>
      <c r="CA618" s="44"/>
      <c r="CB618" s="44"/>
      <c r="CC618" s="44"/>
      <c r="CD618" s="44"/>
      <c r="CE618" s="44"/>
      <c r="CF618" s="44"/>
      <c r="CG618" s="44"/>
      <c r="CH618" s="44"/>
      <c r="CI618" s="44"/>
      <c r="CJ618" s="44"/>
      <c r="CK618" s="44"/>
      <c r="CL618" s="44"/>
      <c r="CM618" s="44"/>
      <c r="CN618" s="44"/>
      <c r="CO618" s="44"/>
      <c r="CP618" s="44"/>
      <c r="CQ618" s="44"/>
      <c r="CR618" s="44"/>
      <c r="CS618" s="44"/>
      <c r="CT618" s="44"/>
      <c r="CU618" s="44"/>
      <c r="CV618" s="44"/>
      <c r="CW618" s="44"/>
      <c r="CX618" s="44"/>
      <c r="CY618" s="44"/>
      <c r="CZ618" s="44"/>
      <c r="DA618" s="44"/>
      <c r="DB618" s="44"/>
      <c r="DC618" s="44"/>
      <c r="DD618" s="44"/>
      <c r="DE618" s="44"/>
      <c r="DF618" s="44"/>
      <c r="DG618" s="44"/>
      <c r="DH618" s="44"/>
      <c r="DI618" s="44"/>
      <c r="DJ618" s="44"/>
      <c r="DK618" s="44"/>
      <c r="DL618" s="44"/>
      <c r="DM618" s="44"/>
      <c r="DN618" s="44"/>
      <c r="DO618" s="44"/>
      <c r="DP618" s="44"/>
      <c r="DQ618" s="44"/>
      <c r="DR618" s="44"/>
      <c r="DS618" s="44"/>
      <c r="DT618" s="44"/>
      <c r="DU618" s="44"/>
      <c r="DV618" s="44"/>
      <c r="DW618" s="44"/>
      <c r="DX618" s="44"/>
      <c r="DY618" s="44"/>
      <c r="DZ618" s="44"/>
      <c r="EA618" s="44"/>
      <c r="EB618" s="44"/>
      <c r="EC618" s="44"/>
      <c r="ED618" s="44"/>
      <c r="EE618" s="44"/>
      <c r="EF618" s="44"/>
      <c r="EG618" s="44"/>
      <c r="EH618" s="44"/>
      <c r="EI618" s="44"/>
      <c r="EJ618" s="44"/>
      <c r="EK618" s="44"/>
      <c r="EL618" s="44"/>
      <c r="EM618" s="44"/>
      <c r="EN618" s="44"/>
      <c r="EO618" s="44"/>
      <c r="EP618" s="44"/>
      <c r="EQ618" s="44"/>
      <c r="ER618" s="44"/>
      <c r="ES618" s="44"/>
      <c r="ET618" s="44"/>
      <c r="EU618" s="44"/>
      <c r="EV618" s="44"/>
      <c r="EW618" s="44"/>
      <c r="EX618" s="44"/>
      <c r="EY618" s="44"/>
      <c r="EZ618" s="44"/>
      <c r="FA618" s="44"/>
      <c r="FB618" s="44"/>
      <c r="FC618" s="44"/>
      <c r="FD618" s="44"/>
      <c r="FE618" s="44"/>
      <c r="FF618" s="44"/>
      <c r="FG618" s="44"/>
      <c r="FH618" s="44"/>
      <c r="FI618" s="44"/>
      <c r="FJ618" s="44"/>
      <c r="FK618" s="44"/>
      <c r="FL618" s="44"/>
      <c r="FM618" s="44"/>
      <c r="FN618" s="44"/>
      <c r="FO618" s="44"/>
      <c r="FP618" s="44"/>
      <c r="FQ618" s="44"/>
      <c r="FR618" s="44"/>
      <c r="FS618" s="44"/>
      <c r="FT618" s="44"/>
      <c r="FU618" s="44"/>
      <c r="FV618" s="44"/>
      <c r="FW618" s="44"/>
      <c r="FX618" s="44"/>
      <c r="FY618" s="44"/>
      <c r="FZ618" s="44"/>
      <c r="GA618" s="44"/>
      <c r="GB618" s="44"/>
      <c r="GC618" s="44"/>
      <c r="GD618" s="44"/>
      <c r="GE618" s="44"/>
      <c r="GF618" s="44"/>
      <c r="GG618" s="44"/>
      <c r="GH618" s="44"/>
      <c r="GI618" s="44"/>
      <c r="GJ618" s="44"/>
      <c r="GK618" s="44"/>
      <c r="GL618" s="44"/>
      <c r="GM618" s="44"/>
      <c r="GN618" s="44"/>
      <c r="GO618" s="44"/>
      <c r="GP618" s="44"/>
      <c r="GQ618" s="44"/>
      <c r="GR618" s="44"/>
      <c r="GS618" s="44"/>
      <c r="GT618" s="44"/>
      <c r="GU618" s="44"/>
      <c r="GV618" s="44"/>
      <c r="GW618" s="44"/>
      <c r="GX618" s="44"/>
      <c r="GY618" s="44"/>
      <c r="GZ618" s="44"/>
      <c r="HA618" s="44"/>
      <c r="HB618" s="44"/>
      <c r="HC618" s="44"/>
      <c r="HD618" s="44"/>
      <c r="HE618" s="44"/>
      <c r="HF618" s="44"/>
      <c r="HG618" s="44"/>
      <c r="HH618" s="44"/>
      <c r="HI618" s="44"/>
      <c r="HJ618" s="44"/>
      <c r="HK618" s="44"/>
      <c r="HL618" s="44"/>
      <c r="HM618" s="44"/>
      <c r="HN618" s="44"/>
      <c r="HO618" s="44"/>
      <c r="HP618" s="44"/>
      <c r="HQ618" s="44"/>
      <c r="HR618" s="44"/>
      <c r="HS618" s="44"/>
      <c r="HT618" s="44"/>
      <c r="HU618" s="44"/>
      <c r="HV618" s="44"/>
      <c r="HW618" s="44"/>
      <c r="HX618" s="44"/>
      <c r="HY618" s="44"/>
      <c r="HZ618" s="44"/>
      <c r="IA618" s="44"/>
      <c r="IB618" s="44"/>
      <c r="IC618" s="44"/>
      <c r="ID618" s="44"/>
      <c r="IE618" s="44"/>
      <c r="IF618" s="44"/>
      <c r="IG618" s="44"/>
      <c r="IH618" s="44"/>
      <c r="II618" s="44"/>
      <c r="IJ618" s="44"/>
      <c r="IK618" s="44"/>
      <c r="IL618" s="44"/>
      <c r="IM618" s="44"/>
      <c r="IN618" s="44"/>
      <c r="IO618" s="44"/>
      <c r="IP618" s="44"/>
      <c r="IQ618" s="44"/>
      <c r="IR618" s="44"/>
      <c r="IS618" s="44"/>
      <c r="IT618" s="44"/>
      <c r="IU618" s="44"/>
      <c r="IV618" s="44"/>
      <c r="IW618" s="44"/>
    </row>
    <row r="619" spans="1:257" s="18" customFormat="1" ht="11.85" customHeight="1" x14ac:dyDescent="0.2">
      <c r="A619" s="55" t="s">
        <v>53</v>
      </c>
      <c r="B619" s="55"/>
      <c r="D619" s="19"/>
      <c r="E619" s="19"/>
      <c r="F619" s="19"/>
      <c r="G619" s="19"/>
      <c r="H619" s="19"/>
      <c r="I619" s="19"/>
      <c r="L619" s="10"/>
      <c r="O619" s="26"/>
    </row>
    <row r="620" spans="1:257" ht="11.85" customHeight="1" x14ac:dyDescent="0.2">
      <c r="A620" s="47" t="s">
        <v>359</v>
      </c>
      <c r="B620" s="47" t="s">
        <v>359</v>
      </c>
      <c r="C620" s="8" t="s">
        <v>137</v>
      </c>
      <c r="D620" s="9">
        <v>30</v>
      </c>
      <c r="E620" s="9"/>
      <c r="F620" s="9">
        <f>SUM(D620:E620)</f>
        <v>30</v>
      </c>
      <c r="G620" s="9"/>
      <c r="H620" s="9">
        <v>30</v>
      </c>
      <c r="I620" s="12" t="s">
        <v>346</v>
      </c>
      <c r="O620" s="26"/>
    </row>
    <row r="621" spans="1:257" ht="12" customHeight="1" x14ac:dyDescent="0.2">
      <c r="A621" s="47" t="s">
        <v>359</v>
      </c>
      <c r="B621" s="47"/>
      <c r="C621" s="8" t="s">
        <v>138</v>
      </c>
      <c r="D621" s="9">
        <v>50</v>
      </c>
      <c r="E621" s="9"/>
      <c r="F621" s="9">
        <f t="shared" ref="F621:F625" si="84">SUM(D621:E621)</f>
        <v>50</v>
      </c>
      <c r="G621" s="9"/>
      <c r="H621" s="9">
        <v>50</v>
      </c>
      <c r="I621" s="12" t="s">
        <v>346</v>
      </c>
      <c r="O621" s="26"/>
    </row>
    <row r="622" spans="1:257" ht="12" customHeight="1" x14ac:dyDescent="0.2">
      <c r="A622" s="47" t="s">
        <v>239</v>
      </c>
      <c r="B622" s="47" t="s">
        <v>239</v>
      </c>
      <c r="C622" s="8" t="s">
        <v>93</v>
      </c>
      <c r="D622" s="9">
        <v>100</v>
      </c>
      <c r="E622" s="9"/>
      <c r="F622" s="9">
        <f t="shared" si="84"/>
        <v>100</v>
      </c>
      <c r="G622" s="9">
        <v>62</v>
      </c>
      <c r="H622" s="9">
        <v>100</v>
      </c>
      <c r="I622" s="12" t="s">
        <v>346</v>
      </c>
      <c r="O622" s="26"/>
    </row>
    <row r="623" spans="1:257" ht="12" customHeight="1" x14ac:dyDescent="0.2">
      <c r="A623" s="47" t="s">
        <v>239</v>
      </c>
      <c r="B623" s="47"/>
      <c r="C623" s="8" t="s">
        <v>59</v>
      </c>
      <c r="D623" s="9">
        <v>260</v>
      </c>
      <c r="E623" s="9"/>
      <c r="F623" s="9">
        <f t="shared" si="84"/>
        <v>260</v>
      </c>
      <c r="G623" s="9">
        <v>110</v>
      </c>
      <c r="H623" s="9">
        <v>260</v>
      </c>
      <c r="I623" s="12" t="s">
        <v>346</v>
      </c>
      <c r="O623" s="26"/>
    </row>
    <row r="624" spans="1:257" ht="12" customHeight="1" x14ac:dyDescent="0.2">
      <c r="A624" s="47" t="s">
        <v>242</v>
      </c>
      <c r="B624" s="47" t="s">
        <v>242</v>
      </c>
      <c r="C624" s="8" t="s">
        <v>121</v>
      </c>
      <c r="D624" s="9">
        <v>50</v>
      </c>
      <c r="E624" s="9"/>
      <c r="F624" s="9">
        <f t="shared" si="84"/>
        <v>50</v>
      </c>
      <c r="G624" s="9"/>
      <c r="H624" s="9">
        <v>50</v>
      </c>
      <c r="I624" s="12" t="s">
        <v>346</v>
      </c>
      <c r="O624" s="26"/>
    </row>
    <row r="625" spans="1:16" s="2" customFormat="1" ht="11.85" customHeight="1" x14ac:dyDescent="0.2">
      <c r="A625" s="46" t="s">
        <v>350</v>
      </c>
      <c r="B625" s="46" t="s">
        <v>350</v>
      </c>
      <c r="C625" s="15" t="s">
        <v>90</v>
      </c>
      <c r="D625" s="16">
        <v>133</v>
      </c>
      <c r="E625" s="16"/>
      <c r="F625" s="9">
        <f t="shared" si="84"/>
        <v>133</v>
      </c>
      <c r="G625" s="16">
        <v>46</v>
      </c>
      <c r="H625" s="16">
        <v>133</v>
      </c>
      <c r="I625" s="12" t="s">
        <v>346</v>
      </c>
      <c r="J625" s="17"/>
      <c r="O625" s="26"/>
    </row>
    <row r="626" spans="1:16" s="3" customFormat="1" ht="11.85" customHeight="1" x14ac:dyDescent="0.2">
      <c r="A626" s="48"/>
      <c r="B626" s="48"/>
      <c r="C626" s="13" t="s">
        <v>86</v>
      </c>
      <c r="D626" s="14">
        <f>SUM(D620:D625)</f>
        <v>623</v>
      </c>
      <c r="E626" s="14">
        <f>SUM(E620:E625)</f>
        <v>0</v>
      </c>
      <c r="F626" s="14">
        <f>SUM(F620:F625)</f>
        <v>623</v>
      </c>
      <c r="G626" s="14">
        <f>SUM(G620:G625)</f>
        <v>218</v>
      </c>
      <c r="H626" s="14">
        <f>SUM(H620:H625)</f>
        <v>623</v>
      </c>
      <c r="I626" s="6"/>
      <c r="L626" s="2"/>
      <c r="O626" s="26"/>
    </row>
    <row r="627" spans="1:16" s="3" customFormat="1" ht="11.85" customHeight="1" x14ac:dyDescent="0.2">
      <c r="A627" s="45"/>
      <c r="B627" s="45"/>
      <c r="D627" s="6"/>
      <c r="E627" s="6"/>
      <c r="F627" s="6"/>
      <c r="G627" s="6"/>
      <c r="H627" s="6"/>
      <c r="I627" s="6"/>
      <c r="L627" s="2"/>
      <c r="O627" s="26"/>
    </row>
    <row r="628" spans="1:16" s="3" customFormat="1" ht="11.85" customHeight="1" x14ac:dyDescent="0.2">
      <c r="A628" s="45"/>
      <c r="B628" s="45"/>
      <c r="D628" s="6"/>
      <c r="E628" s="6"/>
      <c r="F628" s="6"/>
      <c r="G628" s="6"/>
      <c r="H628" s="6"/>
      <c r="I628" s="6"/>
      <c r="L628" s="2"/>
      <c r="O628" s="26"/>
    </row>
    <row r="629" spans="1:16" s="1" customFormat="1" x14ac:dyDescent="0.2">
      <c r="A629" s="44" t="s">
        <v>256</v>
      </c>
      <c r="B629" s="44"/>
      <c r="D629" s="5"/>
      <c r="E629" s="5"/>
      <c r="F629" s="5"/>
      <c r="G629" s="5"/>
      <c r="H629" s="5"/>
      <c r="I629" s="5"/>
      <c r="J629" s="10"/>
      <c r="K629" s="10"/>
      <c r="L629" s="10"/>
      <c r="M629" s="10"/>
      <c r="N629" s="10"/>
      <c r="O629" s="26"/>
      <c r="P629" s="2"/>
    </row>
    <row r="630" spans="1:16" s="1" customFormat="1" x14ac:dyDescent="0.2">
      <c r="A630" s="44" t="s">
        <v>248</v>
      </c>
      <c r="B630" s="44"/>
      <c r="D630" s="5"/>
      <c r="E630" s="5"/>
      <c r="F630" s="5"/>
      <c r="G630" s="5"/>
      <c r="H630" s="5"/>
      <c r="I630" s="5"/>
      <c r="J630" s="10"/>
      <c r="K630" s="10"/>
      <c r="L630" s="10"/>
      <c r="M630" s="10"/>
      <c r="N630" s="10"/>
      <c r="O630" s="26"/>
      <c r="P630" s="2"/>
    </row>
    <row r="631" spans="1:16" s="3" customFormat="1" x14ac:dyDescent="0.2">
      <c r="A631" s="45" t="s">
        <v>53</v>
      </c>
      <c r="B631" s="45"/>
      <c r="D631" s="6"/>
      <c r="E631" s="6"/>
      <c r="F631" s="6"/>
      <c r="G631" s="6"/>
      <c r="H631" s="6"/>
      <c r="I631" s="6"/>
      <c r="J631" s="10"/>
      <c r="K631" s="10"/>
      <c r="L631" s="10"/>
      <c r="M631" s="10"/>
      <c r="N631" s="18"/>
      <c r="O631" s="26"/>
      <c r="P631" s="18"/>
    </row>
    <row r="632" spans="1:16" x14ac:dyDescent="0.2">
      <c r="A632" s="47" t="s">
        <v>354</v>
      </c>
      <c r="B632" s="47" t="s">
        <v>354</v>
      </c>
      <c r="C632" s="8" t="s">
        <v>83</v>
      </c>
      <c r="D632" s="9">
        <v>50</v>
      </c>
      <c r="E632" s="9"/>
      <c r="F632" s="9">
        <f>SUM(D632:E632)</f>
        <v>50</v>
      </c>
      <c r="G632" s="9"/>
      <c r="H632" s="9">
        <v>50</v>
      </c>
      <c r="I632" s="12" t="s">
        <v>347</v>
      </c>
      <c r="O632" s="26"/>
    </row>
    <row r="633" spans="1:16" x14ac:dyDescent="0.2">
      <c r="A633" s="47" t="s">
        <v>359</v>
      </c>
      <c r="B633" s="47" t="s">
        <v>359</v>
      </c>
      <c r="C633" s="8" t="s">
        <v>446</v>
      </c>
      <c r="D633" s="9">
        <v>150</v>
      </c>
      <c r="E633" s="9"/>
      <c r="F633" s="9">
        <f t="shared" ref="F633:F647" si="85">SUM(D633:E633)</f>
        <v>150</v>
      </c>
      <c r="G633" s="9">
        <v>174</v>
      </c>
      <c r="H633" s="9">
        <v>150</v>
      </c>
      <c r="I633" s="12" t="s">
        <v>347</v>
      </c>
      <c r="J633" s="3"/>
      <c r="K633" s="3"/>
      <c r="L633" s="3"/>
      <c r="M633" s="3"/>
      <c r="O633" s="26"/>
    </row>
    <row r="634" spans="1:16" x14ac:dyDescent="0.2">
      <c r="A634" s="47" t="s">
        <v>663</v>
      </c>
      <c r="B634" s="47"/>
      <c r="C634" s="8" t="s">
        <v>386</v>
      </c>
      <c r="D634" s="9">
        <v>0</v>
      </c>
      <c r="E634" s="9"/>
      <c r="F634" s="9">
        <f t="shared" si="85"/>
        <v>0</v>
      </c>
      <c r="G634" s="9">
        <v>22</v>
      </c>
      <c r="H634" s="9">
        <v>25</v>
      </c>
      <c r="I634" s="12" t="s">
        <v>347</v>
      </c>
      <c r="J634" s="3"/>
      <c r="K634" s="3"/>
      <c r="L634" s="3"/>
      <c r="M634" s="3"/>
      <c r="O634" s="26"/>
    </row>
    <row r="635" spans="1:16" x14ac:dyDescent="0.2">
      <c r="A635" s="47" t="s">
        <v>235</v>
      </c>
      <c r="B635" s="47" t="s">
        <v>235</v>
      </c>
      <c r="C635" s="8" t="s">
        <v>79</v>
      </c>
      <c r="D635" s="9">
        <v>90</v>
      </c>
      <c r="E635" s="9"/>
      <c r="F635" s="9">
        <f t="shared" si="85"/>
        <v>90</v>
      </c>
      <c r="G635" s="9">
        <v>95</v>
      </c>
      <c r="H635" s="9">
        <v>100</v>
      </c>
      <c r="I635" s="12" t="s">
        <v>347</v>
      </c>
      <c r="J635" s="3"/>
      <c r="K635" s="3"/>
      <c r="L635" s="3"/>
      <c r="M635" s="3"/>
      <c r="O635" s="26"/>
    </row>
    <row r="636" spans="1:16" x14ac:dyDescent="0.2">
      <c r="A636" s="47" t="s">
        <v>239</v>
      </c>
      <c r="B636" s="47" t="s">
        <v>239</v>
      </c>
      <c r="C636" s="8" t="s">
        <v>387</v>
      </c>
      <c r="D636" s="9">
        <v>50</v>
      </c>
      <c r="E636" s="9"/>
      <c r="F636" s="9">
        <f t="shared" si="85"/>
        <v>50</v>
      </c>
      <c r="G636" s="9"/>
      <c r="H636" s="9">
        <v>0</v>
      </c>
      <c r="I636" s="12" t="s">
        <v>347</v>
      </c>
      <c r="J636" s="3"/>
      <c r="K636" s="3"/>
      <c r="L636" s="3"/>
      <c r="M636" s="3"/>
      <c r="O636" s="26"/>
    </row>
    <row r="637" spans="1:16" x14ac:dyDescent="0.2">
      <c r="A637" s="47" t="s">
        <v>239</v>
      </c>
      <c r="B637" s="47"/>
      <c r="C637" s="8" t="s">
        <v>207</v>
      </c>
      <c r="D637" s="9">
        <v>25</v>
      </c>
      <c r="E637" s="9"/>
      <c r="F637" s="9">
        <f t="shared" si="85"/>
        <v>25</v>
      </c>
      <c r="G637" s="9"/>
      <c r="H637" s="9">
        <v>0</v>
      </c>
      <c r="I637" s="12" t="s">
        <v>347</v>
      </c>
      <c r="J637" s="3"/>
      <c r="K637" s="3"/>
      <c r="L637" s="3"/>
      <c r="M637" s="3"/>
      <c r="O637" s="26"/>
    </row>
    <row r="638" spans="1:16" x14ac:dyDescent="0.2">
      <c r="A638" s="47" t="s">
        <v>239</v>
      </c>
      <c r="B638" s="47"/>
      <c r="C638" s="8" t="s">
        <v>455</v>
      </c>
      <c r="D638" s="9">
        <v>50</v>
      </c>
      <c r="E638" s="9"/>
      <c r="F638" s="9">
        <f t="shared" si="85"/>
        <v>50</v>
      </c>
      <c r="G638" s="9"/>
      <c r="H638" s="9">
        <v>0</v>
      </c>
      <c r="I638" s="12" t="s">
        <v>347</v>
      </c>
      <c r="J638" s="3"/>
      <c r="K638" s="3"/>
      <c r="L638" s="3"/>
      <c r="M638" s="3"/>
      <c r="O638" s="26"/>
    </row>
    <row r="639" spans="1:16" x14ac:dyDescent="0.2">
      <c r="A639" s="47" t="s">
        <v>355</v>
      </c>
      <c r="B639" s="47" t="s">
        <v>355</v>
      </c>
      <c r="C639" s="8" t="s">
        <v>87</v>
      </c>
      <c r="D639" s="9">
        <v>10</v>
      </c>
      <c r="E639" s="9"/>
      <c r="F639" s="9">
        <f t="shared" si="85"/>
        <v>10</v>
      </c>
      <c r="G639" s="9">
        <v>4</v>
      </c>
      <c r="H639" s="9">
        <v>10</v>
      </c>
      <c r="I639" s="12" t="s">
        <v>347</v>
      </c>
      <c r="J639" s="3"/>
      <c r="K639" s="3"/>
      <c r="L639" s="3"/>
      <c r="M639" s="3"/>
      <c r="O639" s="26"/>
    </row>
    <row r="640" spans="1:16" x14ac:dyDescent="0.2">
      <c r="A640" s="47" t="s">
        <v>665</v>
      </c>
      <c r="B640" s="47"/>
      <c r="C640" s="8" t="s">
        <v>446</v>
      </c>
      <c r="D640" s="9">
        <v>0</v>
      </c>
      <c r="E640" s="9"/>
      <c r="F640" s="9">
        <f t="shared" si="85"/>
        <v>0</v>
      </c>
      <c r="G640" s="9">
        <v>321</v>
      </c>
      <c r="H640" s="9">
        <v>650</v>
      </c>
      <c r="I640" s="12" t="s">
        <v>347</v>
      </c>
      <c r="J640" s="3"/>
      <c r="K640" s="3"/>
      <c r="L640" s="3"/>
      <c r="M640" s="3"/>
      <c r="O640" s="26"/>
    </row>
    <row r="641" spans="1:16" x14ac:dyDescent="0.2">
      <c r="A641" s="47" t="s">
        <v>240</v>
      </c>
      <c r="B641" s="47" t="s">
        <v>240</v>
      </c>
      <c r="C641" s="8" t="s">
        <v>55</v>
      </c>
      <c r="D641" s="9">
        <v>50</v>
      </c>
      <c r="E641" s="9"/>
      <c r="F641" s="9">
        <f t="shared" si="85"/>
        <v>50</v>
      </c>
      <c r="G641" s="9">
        <v>30</v>
      </c>
      <c r="H641" s="9">
        <v>50</v>
      </c>
      <c r="I641" s="12" t="s">
        <v>347</v>
      </c>
      <c r="J641" s="3"/>
      <c r="K641" s="3"/>
      <c r="L641" s="3"/>
      <c r="M641" s="3"/>
      <c r="O641" s="26"/>
    </row>
    <row r="642" spans="1:16" x14ac:dyDescent="0.2">
      <c r="A642" s="47" t="s">
        <v>240</v>
      </c>
      <c r="B642" s="47"/>
      <c r="C642" s="8" t="s">
        <v>222</v>
      </c>
      <c r="D642" s="9">
        <v>50</v>
      </c>
      <c r="E642" s="9"/>
      <c r="F642" s="9">
        <f t="shared" si="85"/>
        <v>50</v>
      </c>
      <c r="G642" s="9">
        <v>41</v>
      </c>
      <c r="H642" s="9">
        <v>50</v>
      </c>
      <c r="I642" s="12" t="s">
        <v>347</v>
      </c>
      <c r="K642" s="3"/>
      <c r="L642" s="3"/>
      <c r="M642" s="3"/>
      <c r="O642" s="26"/>
    </row>
    <row r="643" spans="1:16" x14ac:dyDescent="0.2">
      <c r="A643" s="47" t="s">
        <v>240</v>
      </c>
      <c r="B643" s="47"/>
      <c r="C643" s="8" t="s">
        <v>514</v>
      </c>
      <c r="D643" s="9">
        <v>75</v>
      </c>
      <c r="E643" s="9"/>
      <c r="F643" s="9">
        <f t="shared" si="85"/>
        <v>75</v>
      </c>
      <c r="G643" s="9">
        <v>61</v>
      </c>
      <c r="H643" s="9">
        <v>75</v>
      </c>
      <c r="I643" s="12" t="s">
        <v>347</v>
      </c>
      <c r="K643" s="3"/>
      <c r="L643" s="3"/>
      <c r="M643" s="3"/>
      <c r="O643" s="26"/>
    </row>
    <row r="644" spans="1:16" x14ac:dyDescent="0.2">
      <c r="A644" s="47" t="s">
        <v>240</v>
      </c>
      <c r="B644" s="47"/>
      <c r="C644" s="8" t="s">
        <v>305</v>
      </c>
      <c r="D644" s="9">
        <v>100</v>
      </c>
      <c r="E644" s="9"/>
      <c r="F644" s="9">
        <f t="shared" si="85"/>
        <v>100</v>
      </c>
      <c r="G644" s="9">
        <v>141</v>
      </c>
      <c r="H644" s="9">
        <v>150</v>
      </c>
      <c r="I644" s="12" t="s">
        <v>347</v>
      </c>
      <c r="K644" s="3"/>
      <c r="L644" s="3"/>
      <c r="M644" s="3"/>
      <c r="O644" s="26"/>
    </row>
    <row r="645" spans="1:16" x14ac:dyDescent="0.2">
      <c r="A645" s="47" t="s">
        <v>350</v>
      </c>
      <c r="B645" s="47" t="s">
        <v>350</v>
      </c>
      <c r="C645" s="8" t="s">
        <v>90</v>
      </c>
      <c r="D645" s="9">
        <v>156</v>
      </c>
      <c r="E645" s="9"/>
      <c r="F645" s="9">
        <f t="shared" si="85"/>
        <v>156</v>
      </c>
      <c r="G645" s="9">
        <v>119</v>
      </c>
      <c r="H645" s="9">
        <v>354</v>
      </c>
      <c r="I645" s="12" t="s">
        <v>347</v>
      </c>
      <c r="J645" s="12" t="e">
        <f>SUM(#REF!)</f>
        <v>#REF!</v>
      </c>
      <c r="K645" s="3"/>
      <c r="L645" s="3"/>
      <c r="M645" s="3"/>
      <c r="O645" s="26"/>
    </row>
    <row r="646" spans="1:16" x14ac:dyDescent="0.2">
      <c r="A646" s="47" t="s">
        <v>592</v>
      </c>
      <c r="B646" s="47"/>
      <c r="C646" s="8" t="s">
        <v>325</v>
      </c>
      <c r="D646" s="9">
        <v>0</v>
      </c>
      <c r="E646" s="9"/>
      <c r="F646" s="9">
        <f t="shared" si="85"/>
        <v>0</v>
      </c>
      <c r="G646" s="9">
        <v>132</v>
      </c>
      <c r="H646" s="9">
        <v>100</v>
      </c>
      <c r="I646" s="12" t="s">
        <v>347</v>
      </c>
      <c r="J646" s="12"/>
      <c r="K646" s="3"/>
      <c r="L646" s="3"/>
      <c r="M646" s="3"/>
      <c r="O646" s="26"/>
    </row>
    <row r="647" spans="1:16" x14ac:dyDescent="0.2">
      <c r="A647" s="47" t="s">
        <v>593</v>
      </c>
      <c r="B647" s="47"/>
      <c r="C647" s="8" t="s">
        <v>519</v>
      </c>
      <c r="D647" s="9">
        <v>0</v>
      </c>
      <c r="E647" s="9"/>
      <c r="F647" s="9">
        <f t="shared" si="85"/>
        <v>0</v>
      </c>
      <c r="G647" s="9">
        <v>35</v>
      </c>
      <c r="H647" s="9">
        <v>27</v>
      </c>
      <c r="I647" s="12" t="s">
        <v>347</v>
      </c>
      <c r="J647" s="12"/>
      <c r="K647" s="3"/>
      <c r="L647" s="3"/>
      <c r="M647" s="3"/>
      <c r="O647" s="26"/>
    </row>
    <row r="648" spans="1:16" s="3" customFormat="1" x14ac:dyDescent="0.2">
      <c r="A648" s="48"/>
      <c r="B648" s="48"/>
      <c r="C648" s="13" t="s">
        <v>54</v>
      </c>
      <c r="D648" s="14">
        <f>SUM(D632:D647)</f>
        <v>856</v>
      </c>
      <c r="E648" s="14">
        <f>SUM(E632:E645)</f>
        <v>0</v>
      </c>
      <c r="F648" s="14">
        <f>SUM(F632:F647)</f>
        <v>856</v>
      </c>
      <c r="G648" s="14">
        <f>SUM(G632:G647)</f>
        <v>1175</v>
      </c>
      <c r="H648" s="14">
        <f>SUM(H632:H647)</f>
        <v>1791</v>
      </c>
      <c r="I648" s="6"/>
      <c r="O648" s="26"/>
    </row>
    <row r="649" spans="1:16" s="3" customFormat="1" x14ac:dyDescent="0.2">
      <c r="A649" s="45"/>
      <c r="B649" s="45"/>
      <c r="D649" s="6"/>
      <c r="E649" s="6"/>
      <c r="F649" s="6"/>
      <c r="G649" s="6"/>
      <c r="H649" s="6"/>
      <c r="I649" s="6"/>
      <c r="O649" s="26"/>
    </row>
    <row r="650" spans="1:16" s="3" customFormat="1" x14ac:dyDescent="0.2">
      <c r="A650" s="45"/>
      <c r="B650" s="45"/>
      <c r="D650" s="6"/>
      <c r="E650" s="6"/>
      <c r="F650" s="6"/>
      <c r="G650" s="6"/>
      <c r="H650" s="6"/>
      <c r="I650" s="6"/>
      <c r="O650" s="26"/>
    </row>
    <row r="651" spans="1:16" s="1" customFormat="1" x14ac:dyDescent="0.2">
      <c r="A651" s="44" t="s">
        <v>440</v>
      </c>
      <c r="B651" s="44"/>
      <c r="D651" s="5"/>
      <c r="E651" s="5"/>
      <c r="F651" s="5"/>
      <c r="G651" s="5"/>
      <c r="H651" s="5"/>
      <c r="I651" s="5"/>
      <c r="J651" s="10"/>
      <c r="K651" s="10"/>
      <c r="L651" s="10"/>
      <c r="M651" s="10"/>
      <c r="N651" s="10"/>
      <c r="O651" s="26"/>
      <c r="P651" s="2"/>
    </row>
    <row r="652" spans="1:16" s="1" customFormat="1" x14ac:dyDescent="0.2">
      <c r="A652" s="44" t="s">
        <v>248</v>
      </c>
      <c r="B652" s="44"/>
      <c r="D652" s="5"/>
      <c r="E652" s="5"/>
      <c r="F652" s="5"/>
      <c r="G652" s="5"/>
      <c r="H652" s="5"/>
      <c r="I652" s="5"/>
      <c r="J652" s="10"/>
      <c r="K652" s="10"/>
      <c r="L652" s="10"/>
      <c r="M652" s="10"/>
      <c r="N652" s="10"/>
      <c r="O652" s="26"/>
      <c r="P652" s="2"/>
    </row>
    <row r="653" spans="1:16" s="3" customFormat="1" x14ac:dyDescent="0.2">
      <c r="A653" s="45" t="s">
        <v>53</v>
      </c>
      <c r="B653" s="45"/>
      <c r="D653" s="6"/>
      <c r="E653" s="6"/>
      <c r="F653" s="6"/>
      <c r="G653" s="6"/>
      <c r="H653" s="6"/>
      <c r="I653" s="6"/>
      <c r="J653" s="10"/>
      <c r="K653" s="10"/>
      <c r="L653" s="10"/>
      <c r="M653" s="10"/>
      <c r="N653" s="18"/>
      <c r="O653" s="26"/>
      <c r="P653" s="18"/>
    </row>
    <row r="654" spans="1:16" x14ac:dyDescent="0.2">
      <c r="A654" s="47" t="s">
        <v>410</v>
      </c>
      <c r="B654" s="47" t="s">
        <v>358</v>
      </c>
      <c r="C654" s="8" t="s">
        <v>141</v>
      </c>
      <c r="D654" s="9">
        <v>8300</v>
      </c>
      <c r="E654" s="9">
        <v>3279</v>
      </c>
      <c r="F654" s="9">
        <f>SUM(D654:E654)</f>
        <v>11579</v>
      </c>
      <c r="G654" s="9">
        <v>11579</v>
      </c>
      <c r="H654" s="9">
        <v>9000</v>
      </c>
      <c r="I654" s="12" t="s">
        <v>347</v>
      </c>
      <c r="J654" s="10" t="s">
        <v>152</v>
      </c>
      <c r="K654" s="3"/>
      <c r="L654" s="3"/>
      <c r="M654" s="3"/>
      <c r="O654" s="26"/>
    </row>
    <row r="655" spans="1:16" x14ac:dyDescent="0.2">
      <c r="A655" s="47" t="s">
        <v>358</v>
      </c>
      <c r="B655" s="47"/>
      <c r="C655" s="8" t="s">
        <v>688</v>
      </c>
      <c r="D655" s="9">
        <v>0</v>
      </c>
      <c r="E655" s="9"/>
      <c r="F655" s="9">
        <f>SUM(D655:E655)</f>
        <v>0</v>
      </c>
      <c r="G655" s="9">
        <v>1017</v>
      </c>
      <c r="H655" s="9">
        <v>0</v>
      </c>
      <c r="I655" s="12" t="s">
        <v>347</v>
      </c>
      <c r="K655" s="3"/>
      <c r="L655" s="3"/>
      <c r="M655" s="3"/>
      <c r="O655" s="26"/>
    </row>
    <row r="656" spans="1:16" s="3" customFormat="1" x14ac:dyDescent="0.2">
      <c r="A656" s="48"/>
      <c r="B656" s="48"/>
      <c r="C656" s="13" t="s">
        <v>54</v>
      </c>
      <c r="D656" s="14">
        <f>SUM(D654:D655)</f>
        <v>8300</v>
      </c>
      <c r="E656" s="14">
        <f t="shared" ref="E656:G656" si="86">SUM(E654:E655)</f>
        <v>3279</v>
      </c>
      <c r="F656" s="14">
        <f t="shared" si="86"/>
        <v>11579</v>
      </c>
      <c r="G656" s="14">
        <f t="shared" si="86"/>
        <v>12596</v>
      </c>
      <c r="H656" s="14">
        <f t="shared" ref="H656" si="87">SUM(H654:H655)</f>
        <v>9000</v>
      </c>
      <c r="I656" s="6"/>
      <c r="O656" s="26"/>
    </row>
    <row r="657" spans="1:16" s="3" customFormat="1" x14ac:dyDescent="0.2">
      <c r="A657" s="45"/>
      <c r="B657" s="45"/>
      <c r="D657" s="6"/>
      <c r="E657" s="6"/>
      <c r="F657" s="6"/>
      <c r="G657" s="6"/>
      <c r="H657" s="6"/>
      <c r="I657" s="6"/>
      <c r="O657" s="26"/>
    </row>
    <row r="658" spans="1:16" s="3" customFormat="1" x14ac:dyDescent="0.2">
      <c r="A658" s="45"/>
      <c r="B658" s="45"/>
      <c r="D658" s="6"/>
      <c r="E658" s="6"/>
      <c r="F658" s="6"/>
      <c r="G658" s="6"/>
      <c r="H658" s="6"/>
      <c r="I658" s="6"/>
      <c r="O658" s="26"/>
    </row>
    <row r="659" spans="1:16" s="1" customFormat="1" x14ac:dyDescent="0.2">
      <c r="A659" s="44" t="s">
        <v>256</v>
      </c>
      <c r="B659" s="44"/>
      <c r="D659" s="5"/>
      <c r="E659" s="5"/>
      <c r="F659" s="5"/>
      <c r="G659" s="5"/>
      <c r="H659" s="5"/>
      <c r="I659" s="5"/>
      <c r="J659" s="10"/>
      <c r="K659" s="10"/>
      <c r="L659" s="10"/>
      <c r="M659" s="10"/>
      <c r="N659" s="10"/>
      <c r="O659" s="26"/>
      <c r="P659" s="2"/>
    </row>
    <row r="660" spans="1:16" s="1" customFormat="1" x14ac:dyDescent="0.2">
      <c r="A660" s="44" t="s">
        <v>248</v>
      </c>
      <c r="B660" s="44"/>
      <c r="D660" s="5"/>
      <c r="E660" s="5"/>
      <c r="F660" s="5"/>
      <c r="G660" s="5"/>
      <c r="H660" s="5"/>
      <c r="I660" s="5"/>
      <c r="J660" s="10"/>
      <c r="K660" s="10"/>
      <c r="L660" s="10"/>
      <c r="M660" s="10"/>
      <c r="N660" s="10"/>
      <c r="O660" s="26"/>
      <c r="P660" s="2"/>
    </row>
    <row r="661" spans="1:16" s="3" customFormat="1" x14ac:dyDescent="0.2">
      <c r="A661" s="45" t="s">
        <v>51</v>
      </c>
      <c r="B661" s="45"/>
      <c r="D661" s="6"/>
      <c r="E661" s="6"/>
      <c r="F661" s="6"/>
      <c r="G661" s="6"/>
      <c r="H661" s="6"/>
      <c r="I661" s="6"/>
      <c r="J661" s="10"/>
      <c r="K661" s="10"/>
      <c r="L661" s="10"/>
      <c r="M661" s="10"/>
      <c r="N661" s="18"/>
      <c r="O661" s="26"/>
      <c r="P661" s="18"/>
    </row>
    <row r="662" spans="1:16" x14ac:dyDescent="0.2">
      <c r="A662" s="47" t="s">
        <v>357</v>
      </c>
      <c r="B662" s="47" t="s">
        <v>357</v>
      </c>
      <c r="C662" s="8" t="s">
        <v>441</v>
      </c>
      <c r="D662" s="9">
        <v>0</v>
      </c>
      <c r="E662" s="9">
        <v>0</v>
      </c>
      <c r="F662" s="9">
        <f>SUM(D662:E662)</f>
        <v>0</v>
      </c>
      <c r="G662" s="9"/>
      <c r="H662" s="9">
        <v>0</v>
      </c>
      <c r="I662" s="12" t="s">
        <v>347</v>
      </c>
      <c r="K662" s="3"/>
      <c r="L662" s="3"/>
      <c r="M662" s="3"/>
      <c r="O662" s="26"/>
    </row>
    <row r="663" spans="1:16" s="3" customFormat="1" x14ac:dyDescent="0.2">
      <c r="A663" s="48"/>
      <c r="B663" s="48"/>
      <c r="C663" s="13" t="s">
        <v>52</v>
      </c>
      <c r="D663" s="14">
        <f t="shared" ref="D663" si="88">SUM(D662:D662)</f>
        <v>0</v>
      </c>
      <c r="E663" s="14">
        <f t="shared" ref="E663:F663" si="89">SUM(E662:E662)</f>
        <v>0</v>
      </c>
      <c r="F663" s="14">
        <f t="shared" si="89"/>
        <v>0</v>
      </c>
      <c r="G663" s="14">
        <f t="shared" ref="G663:H663" si="90">SUM(G662:G662)</f>
        <v>0</v>
      </c>
      <c r="H663" s="14">
        <f t="shared" si="90"/>
        <v>0</v>
      </c>
      <c r="I663" s="6"/>
      <c r="O663" s="26"/>
    </row>
    <row r="664" spans="1:16" s="3" customFormat="1" x14ac:dyDescent="0.2">
      <c r="A664" s="45"/>
      <c r="B664" s="45"/>
      <c r="D664" s="6"/>
      <c r="E664" s="6"/>
      <c r="F664" s="6"/>
      <c r="G664" s="6"/>
      <c r="H664" s="6"/>
      <c r="I664" s="6"/>
      <c r="O664" s="26"/>
    </row>
    <row r="665" spans="1:16" s="3" customFormat="1" x14ac:dyDescent="0.2">
      <c r="A665" s="45"/>
      <c r="B665" s="45"/>
      <c r="D665" s="6"/>
      <c r="E665" s="6"/>
      <c r="F665" s="6"/>
      <c r="G665" s="6"/>
      <c r="H665" s="6"/>
      <c r="I665" s="6"/>
      <c r="O665" s="26"/>
    </row>
    <row r="666" spans="1:16" s="1" customFormat="1" x14ac:dyDescent="0.2">
      <c r="A666" s="44" t="s">
        <v>339</v>
      </c>
      <c r="B666" s="44"/>
      <c r="D666" s="5"/>
      <c r="E666" s="5"/>
      <c r="F666" s="5"/>
      <c r="G666" s="5"/>
      <c r="H666" s="5"/>
      <c r="I666" s="5"/>
      <c r="J666" s="21"/>
    </row>
    <row r="667" spans="1:16" s="1" customFormat="1" x14ac:dyDescent="0.2">
      <c r="A667" s="44" t="s">
        <v>248</v>
      </c>
      <c r="B667" s="44"/>
      <c r="D667" s="5"/>
      <c r="E667" s="5"/>
      <c r="F667" s="5"/>
      <c r="G667" s="5"/>
      <c r="H667" s="5"/>
      <c r="I667" s="5"/>
      <c r="J667" s="21"/>
    </row>
    <row r="668" spans="1:16" s="18" customFormat="1" x14ac:dyDescent="0.2">
      <c r="A668" s="55" t="s">
        <v>51</v>
      </c>
      <c r="B668" s="55"/>
      <c r="D668" s="19"/>
      <c r="E668" s="19"/>
      <c r="F668" s="19"/>
      <c r="G668" s="19"/>
      <c r="H668" s="19"/>
      <c r="I668" s="19"/>
      <c r="J668" s="21"/>
    </row>
    <row r="669" spans="1:16" x14ac:dyDescent="0.2">
      <c r="A669" s="47" t="s">
        <v>426</v>
      </c>
      <c r="B669" s="47" t="s">
        <v>374</v>
      </c>
      <c r="C669" s="8" t="s">
        <v>340</v>
      </c>
      <c r="D669" s="9">
        <v>85</v>
      </c>
      <c r="E669" s="9"/>
      <c r="F669" s="9">
        <f>SUM(D669:E669)</f>
        <v>85</v>
      </c>
      <c r="G669" s="9">
        <v>85</v>
      </c>
      <c r="H669" s="9">
        <v>0</v>
      </c>
      <c r="I669" s="12" t="s">
        <v>346</v>
      </c>
      <c r="J669" s="21"/>
    </row>
    <row r="670" spans="1:16" s="3" customFormat="1" x14ac:dyDescent="0.2">
      <c r="A670" s="48"/>
      <c r="B670" s="48"/>
      <c r="C670" s="13" t="s">
        <v>52</v>
      </c>
      <c r="D670" s="14">
        <f t="shared" ref="D670" si="91">SUM(D669:D669)</f>
        <v>85</v>
      </c>
      <c r="E670" s="14">
        <f t="shared" ref="E670:F670" si="92">SUM(E669:E669)</f>
        <v>0</v>
      </c>
      <c r="F670" s="14">
        <f t="shared" si="92"/>
        <v>85</v>
      </c>
      <c r="G670" s="14">
        <f t="shared" ref="G670:H670" si="93">SUM(G669:G669)</f>
        <v>85</v>
      </c>
      <c r="H670" s="14">
        <f t="shared" si="93"/>
        <v>0</v>
      </c>
      <c r="I670" s="6"/>
      <c r="J670" s="4"/>
    </row>
    <row r="671" spans="1:16" s="3" customFormat="1" x14ac:dyDescent="0.2">
      <c r="A671" s="45"/>
      <c r="B671" s="45"/>
      <c r="D671" s="6"/>
      <c r="E671" s="6"/>
      <c r="F671" s="6"/>
      <c r="G671" s="6"/>
      <c r="H671" s="6"/>
      <c r="I671" s="6"/>
      <c r="O671" s="26"/>
    </row>
    <row r="672" spans="1:16" s="3" customFormat="1" x14ac:dyDescent="0.2">
      <c r="A672" s="45"/>
      <c r="B672" s="45"/>
      <c r="D672" s="6"/>
      <c r="E672" s="6"/>
      <c r="F672" s="6"/>
      <c r="G672" s="6"/>
      <c r="H672" s="6"/>
      <c r="I672" s="6"/>
      <c r="O672" s="26"/>
    </row>
    <row r="673" spans="1:257" s="3" customFormat="1" x14ac:dyDescent="0.2">
      <c r="A673" s="45"/>
      <c r="B673" s="45"/>
      <c r="D673" s="6"/>
      <c r="E673" s="6"/>
      <c r="F673" s="6"/>
      <c r="G673" s="6"/>
      <c r="H673" s="6"/>
      <c r="I673" s="6"/>
      <c r="O673" s="26"/>
    </row>
    <row r="674" spans="1:257" s="3" customFormat="1" x14ac:dyDescent="0.2">
      <c r="A674" s="45"/>
      <c r="B674" s="45"/>
      <c r="D674" s="6"/>
      <c r="E674" s="6"/>
      <c r="F674" s="6"/>
      <c r="G674" s="6"/>
      <c r="H674" s="6"/>
      <c r="I674" s="6"/>
      <c r="O674" s="26"/>
    </row>
    <row r="675" spans="1:257" s="3" customFormat="1" x14ac:dyDescent="0.2">
      <c r="A675" s="45"/>
      <c r="B675" s="45"/>
      <c r="D675" s="6"/>
      <c r="E675" s="6"/>
      <c r="F675" s="6"/>
      <c r="G675" s="6"/>
      <c r="H675" s="6"/>
      <c r="I675" s="6"/>
      <c r="O675" s="26"/>
    </row>
    <row r="676" spans="1:257" s="3" customFormat="1" x14ac:dyDescent="0.2">
      <c r="A676" s="45"/>
      <c r="B676" s="45"/>
      <c r="D676" s="6"/>
      <c r="E676" s="6"/>
      <c r="F676" s="6"/>
      <c r="G676" s="6"/>
      <c r="H676" s="6"/>
      <c r="I676" s="6"/>
      <c r="O676" s="26"/>
    </row>
    <row r="677" spans="1:257" s="1" customFormat="1" ht="30.75" customHeight="1" x14ac:dyDescent="0.2">
      <c r="A677" s="44"/>
      <c r="B677" s="44"/>
      <c r="D677" s="31" t="s">
        <v>576</v>
      </c>
      <c r="E677" s="31" t="s">
        <v>577</v>
      </c>
      <c r="F677" s="31" t="s">
        <v>578</v>
      </c>
      <c r="G677" s="31" t="s">
        <v>579</v>
      </c>
      <c r="H677" s="31" t="s">
        <v>698</v>
      </c>
      <c r="I677" s="90"/>
      <c r="K677" s="3"/>
      <c r="L677" s="3"/>
      <c r="M677" s="3"/>
      <c r="N677" s="2"/>
    </row>
    <row r="678" spans="1:257" s="3" customFormat="1" ht="13.5" customHeight="1" x14ac:dyDescent="0.2">
      <c r="A678" s="57" t="s">
        <v>257</v>
      </c>
      <c r="B678" s="57"/>
      <c r="D678" s="6"/>
      <c r="E678" s="6"/>
      <c r="F678" s="6"/>
      <c r="G678" s="6"/>
      <c r="H678" s="6"/>
      <c r="I678" s="6"/>
      <c r="M678" s="10"/>
      <c r="N678" s="10"/>
      <c r="O678" s="10"/>
      <c r="P678" s="10"/>
      <c r="Q678" s="10"/>
    </row>
    <row r="679" spans="1:257" ht="12.45" customHeight="1" x14ac:dyDescent="0.2">
      <c r="A679" s="44" t="s">
        <v>248</v>
      </c>
      <c r="B679" s="44"/>
      <c r="C679" s="44"/>
      <c r="D679" s="44"/>
      <c r="E679" s="44"/>
      <c r="F679" s="44"/>
      <c r="G679" s="44"/>
      <c r="H679" s="44"/>
      <c r="I679" s="44"/>
      <c r="J679" s="44"/>
      <c r="K679" s="44"/>
      <c r="L679" s="44"/>
      <c r="M679" s="44"/>
      <c r="N679" s="44"/>
      <c r="O679" s="44"/>
      <c r="P679" s="44"/>
      <c r="Q679" s="44"/>
      <c r="R679" s="44"/>
      <c r="S679" s="44"/>
      <c r="T679" s="44"/>
      <c r="U679" s="44"/>
      <c r="V679" s="44"/>
      <c r="W679" s="44"/>
      <c r="X679" s="44"/>
      <c r="Y679" s="44"/>
      <c r="Z679" s="44"/>
      <c r="AA679" s="44"/>
      <c r="AB679" s="44"/>
      <c r="AC679" s="44"/>
      <c r="AD679" s="44"/>
      <c r="AE679" s="44"/>
      <c r="AF679" s="44"/>
      <c r="AG679" s="44"/>
      <c r="AH679" s="44"/>
      <c r="AI679" s="44"/>
      <c r="AJ679" s="44"/>
      <c r="AK679" s="44"/>
      <c r="AL679" s="44"/>
      <c r="AM679" s="44"/>
      <c r="AN679" s="44"/>
      <c r="AO679" s="44"/>
      <c r="AP679" s="44"/>
      <c r="AQ679" s="44"/>
      <c r="AR679" s="44"/>
      <c r="AS679" s="44"/>
      <c r="AT679" s="44"/>
      <c r="AU679" s="44"/>
      <c r="AV679" s="44"/>
      <c r="AW679" s="44"/>
      <c r="AX679" s="44"/>
      <c r="AY679" s="44"/>
      <c r="AZ679" s="44"/>
      <c r="BA679" s="44"/>
      <c r="BB679" s="44"/>
      <c r="BC679" s="44"/>
      <c r="BD679" s="44"/>
      <c r="BE679" s="44"/>
      <c r="BF679" s="44"/>
      <c r="BG679" s="44"/>
      <c r="BH679" s="44"/>
      <c r="BI679" s="44"/>
      <c r="BJ679" s="44"/>
      <c r="BK679" s="44"/>
      <c r="BL679" s="44"/>
      <c r="BM679" s="44"/>
      <c r="BN679" s="44"/>
      <c r="BO679" s="44"/>
      <c r="BP679" s="44"/>
      <c r="BQ679" s="44"/>
      <c r="BR679" s="44"/>
      <c r="BS679" s="44"/>
      <c r="BT679" s="44"/>
      <c r="BU679" s="44"/>
      <c r="BV679" s="44"/>
      <c r="BW679" s="44"/>
      <c r="BX679" s="44"/>
      <c r="BY679" s="44"/>
      <c r="BZ679" s="44"/>
      <c r="CA679" s="44"/>
      <c r="CB679" s="44"/>
      <c r="CC679" s="44"/>
      <c r="CD679" s="44"/>
      <c r="CE679" s="44"/>
      <c r="CF679" s="44"/>
      <c r="CG679" s="44"/>
      <c r="CH679" s="44"/>
      <c r="CI679" s="44"/>
      <c r="CJ679" s="44"/>
      <c r="CK679" s="44"/>
      <c r="CL679" s="44"/>
      <c r="CM679" s="44"/>
      <c r="CN679" s="44"/>
      <c r="CO679" s="44"/>
      <c r="CP679" s="44"/>
      <c r="CQ679" s="44"/>
      <c r="CR679" s="44"/>
      <c r="CS679" s="44"/>
      <c r="CT679" s="44"/>
      <c r="CU679" s="44"/>
      <c r="CV679" s="44"/>
      <c r="CW679" s="44"/>
      <c r="CX679" s="44"/>
      <c r="CY679" s="44"/>
      <c r="CZ679" s="44"/>
      <c r="DA679" s="44"/>
      <c r="DB679" s="44"/>
      <c r="DC679" s="44"/>
      <c r="DD679" s="44"/>
      <c r="DE679" s="44"/>
      <c r="DF679" s="44"/>
      <c r="DG679" s="44"/>
      <c r="DH679" s="44"/>
      <c r="DI679" s="44"/>
      <c r="DJ679" s="44"/>
      <c r="DK679" s="44"/>
      <c r="DL679" s="44"/>
      <c r="DM679" s="44"/>
      <c r="DN679" s="44"/>
      <c r="DO679" s="44"/>
      <c r="DP679" s="44"/>
      <c r="DQ679" s="44"/>
      <c r="DR679" s="44"/>
      <c r="DS679" s="44"/>
      <c r="DT679" s="44"/>
      <c r="DU679" s="44"/>
      <c r="DV679" s="44"/>
      <c r="DW679" s="44"/>
      <c r="DX679" s="44"/>
      <c r="DY679" s="44"/>
      <c r="DZ679" s="44"/>
      <c r="EA679" s="44"/>
      <c r="EB679" s="44"/>
      <c r="EC679" s="44"/>
      <c r="ED679" s="44"/>
      <c r="EE679" s="44"/>
      <c r="EF679" s="44"/>
      <c r="EG679" s="44"/>
      <c r="EH679" s="44"/>
      <c r="EI679" s="44"/>
      <c r="EJ679" s="44"/>
      <c r="EK679" s="44"/>
      <c r="EL679" s="44"/>
      <c r="EM679" s="44"/>
      <c r="EN679" s="44"/>
      <c r="EO679" s="44"/>
      <c r="EP679" s="44"/>
      <c r="EQ679" s="44"/>
      <c r="ER679" s="44"/>
      <c r="ES679" s="44"/>
      <c r="ET679" s="44"/>
      <c r="EU679" s="44"/>
      <c r="EV679" s="44"/>
      <c r="EW679" s="44"/>
      <c r="EX679" s="44"/>
      <c r="EY679" s="44"/>
      <c r="EZ679" s="44"/>
      <c r="FA679" s="44"/>
      <c r="FB679" s="44"/>
      <c r="FC679" s="44"/>
      <c r="FD679" s="44"/>
      <c r="FE679" s="44"/>
      <c r="FF679" s="44"/>
      <c r="FG679" s="44"/>
      <c r="FH679" s="44"/>
      <c r="FI679" s="44"/>
      <c r="FJ679" s="44"/>
      <c r="FK679" s="44"/>
      <c r="FL679" s="44"/>
      <c r="FM679" s="44"/>
      <c r="FN679" s="44"/>
      <c r="FO679" s="44"/>
      <c r="FP679" s="44"/>
      <c r="FQ679" s="44"/>
      <c r="FR679" s="44"/>
      <c r="FS679" s="44"/>
      <c r="FT679" s="44"/>
      <c r="FU679" s="44"/>
      <c r="FV679" s="44"/>
      <c r="FW679" s="44"/>
      <c r="FX679" s="44"/>
      <c r="FY679" s="44"/>
      <c r="FZ679" s="44"/>
      <c r="GA679" s="44"/>
      <c r="GB679" s="44"/>
      <c r="GC679" s="44"/>
      <c r="GD679" s="44"/>
      <c r="GE679" s="44"/>
      <c r="GF679" s="44"/>
      <c r="GG679" s="44"/>
      <c r="GH679" s="44"/>
      <c r="GI679" s="44"/>
      <c r="GJ679" s="44"/>
      <c r="GK679" s="44"/>
      <c r="GL679" s="44"/>
      <c r="GM679" s="44"/>
      <c r="GN679" s="44"/>
      <c r="GO679" s="44"/>
      <c r="GP679" s="44"/>
      <c r="GQ679" s="44"/>
      <c r="GR679" s="44"/>
      <c r="GS679" s="44"/>
      <c r="GT679" s="44"/>
      <c r="GU679" s="44"/>
      <c r="GV679" s="44"/>
      <c r="GW679" s="44"/>
      <c r="GX679" s="44"/>
      <c r="GY679" s="44"/>
      <c r="GZ679" s="44"/>
      <c r="HA679" s="44"/>
      <c r="HB679" s="44"/>
      <c r="HC679" s="44"/>
      <c r="HD679" s="44"/>
      <c r="HE679" s="44"/>
      <c r="HF679" s="44"/>
      <c r="HG679" s="44"/>
      <c r="HH679" s="44"/>
      <c r="HI679" s="44"/>
      <c r="HJ679" s="44"/>
      <c r="HK679" s="44"/>
      <c r="HL679" s="44"/>
      <c r="HM679" s="44"/>
      <c r="HN679" s="44"/>
      <c r="HO679" s="44"/>
      <c r="HP679" s="44"/>
      <c r="HQ679" s="44"/>
      <c r="HR679" s="44"/>
      <c r="HS679" s="44"/>
      <c r="HT679" s="44"/>
      <c r="HU679" s="44"/>
      <c r="HV679" s="44"/>
      <c r="HW679" s="44"/>
      <c r="HX679" s="44"/>
      <c r="HY679" s="44"/>
      <c r="HZ679" s="44"/>
      <c r="IA679" s="44"/>
      <c r="IB679" s="44"/>
      <c r="IC679" s="44"/>
      <c r="ID679" s="44"/>
      <c r="IE679" s="44"/>
      <c r="IF679" s="44"/>
      <c r="IG679" s="44"/>
      <c r="IH679" s="44"/>
      <c r="II679" s="44"/>
      <c r="IJ679" s="44"/>
      <c r="IK679" s="44"/>
      <c r="IL679" s="44"/>
      <c r="IM679" s="44"/>
      <c r="IN679" s="44"/>
      <c r="IO679" s="44"/>
      <c r="IP679" s="44"/>
      <c r="IQ679" s="44"/>
      <c r="IR679" s="44"/>
      <c r="IS679" s="44"/>
      <c r="IT679" s="44"/>
      <c r="IU679" s="44"/>
      <c r="IV679" s="44"/>
      <c r="IW679" s="44"/>
    </row>
    <row r="680" spans="1:257" s="3" customFormat="1" x14ac:dyDescent="0.2">
      <c r="A680" s="45" t="s">
        <v>53</v>
      </c>
      <c r="B680" s="45"/>
      <c r="D680" s="6"/>
      <c r="E680" s="6"/>
      <c r="F680" s="6"/>
      <c r="G680" s="6"/>
      <c r="H680" s="6"/>
      <c r="I680" s="6"/>
      <c r="O680" s="26"/>
    </row>
    <row r="681" spans="1:257" x14ac:dyDescent="0.2">
      <c r="A681" s="47" t="s">
        <v>243</v>
      </c>
      <c r="B681" s="47" t="s">
        <v>243</v>
      </c>
      <c r="C681" s="8" t="s">
        <v>679</v>
      </c>
      <c r="D681" s="9">
        <v>120</v>
      </c>
      <c r="E681" s="9"/>
      <c r="F681" s="9">
        <f t="shared" ref="F681:F685" si="94">SUM(D681:E681)</f>
        <v>120</v>
      </c>
      <c r="G681" s="9">
        <v>113</v>
      </c>
      <c r="H681" s="9">
        <v>120</v>
      </c>
      <c r="I681" s="12" t="s">
        <v>346</v>
      </c>
      <c r="O681" s="26"/>
    </row>
    <row r="682" spans="1:257" x14ac:dyDescent="0.2">
      <c r="A682" s="47" t="s">
        <v>242</v>
      </c>
      <c r="B682" s="47" t="s">
        <v>242</v>
      </c>
      <c r="C682" s="8" t="s">
        <v>121</v>
      </c>
      <c r="D682" s="9">
        <v>100</v>
      </c>
      <c r="E682" s="9"/>
      <c r="F682" s="9">
        <f t="shared" si="94"/>
        <v>100</v>
      </c>
      <c r="G682" s="9">
        <v>29</v>
      </c>
      <c r="H682" s="9">
        <v>100</v>
      </c>
      <c r="I682" s="12" t="s">
        <v>346</v>
      </c>
      <c r="J682" s="10" t="s">
        <v>140</v>
      </c>
      <c r="O682" s="26"/>
    </row>
    <row r="683" spans="1:257" x14ac:dyDescent="0.2">
      <c r="A683" s="47" t="s">
        <v>240</v>
      </c>
      <c r="B683" s="47" t="s">
        <v>240</v>
      </c>
      <c r="C683" s="8" t="s">
        <v>212</v>
      </c>
      <c r="D683" s="9">
        <v>20</v>
      </c>
      <c r="E683" s="9"/>
      <c r="F683" s="9">
        <f t="shared" si="94"/>
        <v>20</v>
      </c>
      <c r="G683" s="9">
        <v>19</v>
      </c>
      <c r="H683" s="9">
        <v>20</v>
      </c>
      <c r="I683" s="12" t="s">
        <v>346</v>
      </c>
      <c r="J683" s="12"/>
      <c r="O683" s="26"/>
    </row>
    <row r="684" spans="1:257" x14ac:dyDescent="0.2">
      <c r="A684" s="47" t="s">
        <v>240</v>
      </c>
      <c r="B684" s="47"/>
      <c r="C684" s="8" t="s">
        <v>305</v>
      </c>
      <c r="D684" s="9">
        <v>30</v>
      </c>
      <c r="E684" s="9"/>
      <c r="F684" s="9">
        <f t="shared" si="94"/>
        <v>30</v>
      </c>
      <c r="G684" s="9">
        <v>15</v>
      </c>
      <c r="H684" s="9">
        <v>30</v>
      </c>
      <c r="I684" s="12" t="s">
        <v>346</v>
      </c>
      <c r="O684" s="26"/>
    </row>
    <row r="685" spans="1:257" x14ac:dyDescent="0.2">
      <c r="A685" s="47" t="s">
        <v>350</v>
      </c>
      <c r="B685" s="47" t="s">
        <v>350</v>
      </c>
      <c r="C685" s="8" t="s">
        <v>90</v>
      </c>
      <c r="D685" s="9">
        <v>73</v>
      </c>
      <c r="E685" s="9"/>
      <c r="F685" s="9">
        <f t="shared" si="94"/>
        <v>73</v>
      </c>
      <c r="G685" s="9">
        <v>34</v>
      </c>
      <c r="H685" s="9">
        <v>73</v>
      </c>
      <c r="I685" s="12" t="s">
        <v>346</v>
      </c>
      <c r="J685" s="12"/>
      <c r="O685" s="26"/>
    </row>
    <row r="686" spans="1:257" s="3" customFormat="1" x14ac:dyDescent="0.2">
      <c r="A686" s="48"/>
      <c r="B686" s="48"/>
      <c r="C686" s="13" t="s">
        <v>54</v>
      </c>
      <c r="D686" s="14">
        <f>SUM(D681:D685)</f>
        <v>343</v>
      </c>
      <c r="E686" s="14">
        <f>SUM(E681:E685)</f>
        <v>0</v>
      </c>
      <c r="F686" s="14">
        <f>SUM(F681:F685)</f>
        <v>343</v>
      </c>
      <c r="G686" s="14">
        <f>SUM(G681:G685)</f>
        <v>210</v>
      </c>
      <c r="H686" s="14">
        <f>SUM(H681:H685)</f>
        <v>343</v>
      </c>
      <c r="I686" s="6"/>
      <c r="O686" s="26"/>
    </row>
    <row r="687" spans="1:257" s="3" customFormat="1" x14ac:dyDescent="0.2">
      <c r="A687" s="45"/>
      <c r="B687" s="45"/>
      <c r="D687" s="6"/>
      <c r="E687" s="6"/>
      <c r="F687" s="6"/>
      <c r="G687" s="6"/>
      <c r="H687" s="6"/>
      <c r="I687" s="6"/>
      <c r="O687" s="26"/>
    </row>
    <row r="688" spans="1:257" s="3" customFormat="1" x14ac:dyDescent="0.2">
      <c r="A688" s="45"/>
      <c r="B688" s="45"/>
      <c r="D688" s="6"/>
      <c r="E688" s="6"/>
      <c r="F688" s="6"/>
      <c r="G688" s="6"/>
      <c r="H688" s="6"/>
      <c r="I688" s="6"/>
      <c r="O688" s="26"/>
    </row>
    <row r="689" spans="1:257" s="1" customFormat="1" x14ac:dyDescent="0.2">
      <c r="A689" s="44" t="s">
        <v>384</v>
      </c>
      <c r="B689" s="44"/>
      <c r="D689" s="5"/>
      <c r="E689" s="5"/>
      <c r="F689" s="5"/>
      <c r="G689" s="5"/>
      <c r="H689" s="5"/>
      <c r="I689" s="5"/>
      <c r="J689" s="21"/>
    </row>
    <row r="690" spans="1:257" ht="12.45" customHeight="1" x14ac:dyDescent="0.2">
      <c r="A690" s="44" t="s">
        <v>248</v>
      </c>
      <c r="B690" s="44"/>
      <c r="C690" s="44"/>
      <c r="D690" s="44"/>
      <c r="E690" s="44"/>
      <c r="F690" s="44"/>
      <c r="G690" s="44"/>
      <c r="H690" s="44"/>
      <c r="I690" s="44"/>
      <c r="J690" s="44"/>
      <c r="K690" s="44"/>
      <c r="L690" s="44"/>
      <c r="M690" s="44"/>
      <c r="N690" s="44"/>
      <c r="O690" s="44"/>
      <c r="P690" s="44"/>
      <c r="Q690" s="44"/>
      <c r="R690" s="44"/>
      <c r="S690" s="44"/>
      <c r="T690" s="44"/>
      <c r="U690" s="44"/>
      <c r="V690" s="44"/>
      <c r="W690" s="44"/>
      <c r="X690" s="44"/>
      <c r="Y690" s="44"/>
      <c r="Z690" s="44"/>
      <c r="AA690" s="44"/>
      <c r="AB690" s="44"/>
      <c r="AC690" s="44"/>
      <c r="AD690" s="44"/>
      <c r="AE690" s="44"/>
      <c r="AF690" s="44"/>
      <c r="AG690" s="44"/>
      <c r="AH690" s="44"/>
      <c r="AI690" s="44"/>
      <c r="AJ690" s="44"/>
      <c r="AK690" s="44"/>
      <c r="AL690" s="44"/>
      <c r="AM690" s="44"/>
      <c r="AN690" s="44"/>
      <c r="AO690" s="44"/>
      <c r="AP690" s="44"/>
      <c r="AQ690" s="44"/>
      <c r="AR690" s="44"/>
      <c r="AS690" s="44"/>
      <c r="AT690" s="44"/>
      <c r="AU690" s="44"/>
      <c r="AV690" s="44"/>
      <c r="AW690" s="44"/>
      <c r="AX690" s="44"/>
      <c r="AY690" s="44"/>
      <c r="AZ690" s="44"/>
      <c r="BA690" s="44"/>
      <c r="BB690" s="44"/>
      <c r="BC690" s="44"/>
      <c r="BD690" s="44"/>
      <c r="BE690" s="44"/>
      <c r="BF690" s="44"/>
      <c r="BG690" s="44"/>
      <c r="BH690" s="44"/>
      <c r="BI690" s="44"/>
      <c r="BJ690" s="44"/>
      <c r="BK690" s="44"/>
      <c r="BL690" s="44"/>
      <c r="BM690" s="44"/>
      <c r="BN690" s="44"/>
      <c r="BO690" s="44"/>
      <c r="BP690" s="44"/>
      <c r="BQ690" s="44"/>
      <c r="BR690" s="44"/>
      <c r="BS690" s="44"/>
      <c r="BT690" s="44"/>
      <c r="BU690" s="44"/>
      <c r="BV690" s="44"/>
      <c r="BW690" s="44"/>
      <c r="BX690" s="44"/>
      <c r="BY690" s="44"/>
      <c r="BZ690" s="44"/>
      <c r="CA690" s="44"/>
      <c r="CB690" s="44"/>
      <c r="CC690" s="44"/>
      <c r="CD690" s="44"/>
      <c r="CE690" s="44"/>
      <c r="CF690" s="44"/>
      <c r="CG690" s="44"/>
      <c r="CH690" s="44"/>
      <c r="CI690" s="44"/>
      <c r="CJ690" s="44"/>
      <c r="CK690" s="44"/>
      <c r="CL690" s="44"/>
      <c r="CM690" s="44"/>
      <c r="CN690" s="44"/>
      <c r="CO690" s="44"/>
      <c r="CP690" s="44"/>
      <c r="CQ690" s="44"/>
      <c r="CR690" s="44"/>
      <c r="CS690" s="44"/>
      <c r="CT690" s="44"/>
      <c r="CU690" s="44"/>
      <c r="CV690" s="44"/>
      <c r="CW690" s="44"/>
      <c r="CX690" s="44"/>
      <c r="CY690" s="44"/>
      <c r="CZ690" s="44"/>
      <c r="DA690" s="44"/>
      <c r="DB690" s="44"/>
      <c r="DC690" s="44"/>
      <c r="DD690" s="44"/>
      <c r="DE690" s="44"/>
      <c r="DF690" s="44"/>
      <c r="DG690" s="44"/>
      <c r="DH690" s="44"/>
      <c r="DI690" s="44"/>
      <c r="DJ690" s="44"/>
      <c r="DK690" s="44"/>
      <c r="DL690" s="44"/>
      <c r="DM690" s="44"/>
      <c r="DN690" s="44"/>
      <c r="DO690" s="44"/>
      <c r="DP690" s="44"/>
      <c r="DQ690" s="44"/>
      <c r="DR690" s="44"/>
      <c r="DS690" s="44"/>
      <c r="DT690" s="44"/>
      <c r="DU690" s="44"/>
      <c r="DV690" s="44"/>
      <c r="DW690" s="44"/>
      <c r="DX690" s="44"/>
      <c r="DY690" s="44"/>
      <c r="DZ690" s="44"/>
      <c r="EA690" s="44"/>
      <c r="EB690" s="44"/>
      <c r="EC690" s="44"/>
      <c r="ED690" s="44"/>
      <c r="EE690" s="44"/>
      <c r="EF690" s="44"/>
      <c r="EG690" s="44"/>
      <c r="EH690" s="44"/>
      <c r="EI690" s="44"/>
      <c r="EJ690" s="44"/>
      <c r="EK690" s="44"/>
      <c r="EL690" s="44"/>
      <c r="EM690" s="44"/>
      <c r="EN690" s="44"/>
      <c r="EO690" s="44"/>
      <c r="EP690" s="44"/>
      <c r="EQ690" s="44"/>
      <c r="ER690" s="44"/>
      <c r="ES690" s="44"/>
      <c r="ET690" s="44"/>
      <c r="EU690" s="44"/>
      <c r="EV690" s="44"/>
      <c r="EW690" s="44"/>
      <c r="EX690" s="44"/>
      <c r="EY690" s="44"/>
      <c r="EZ690" s="44"/>
      <c r="FA690" s="44"/>
      <c r="FB690" s="44"/>
      <c r="FC690" s="44"/>
      <c r="FD690" s="44"/>
      <c r="FE690" s="44"/>
      <c r="FF690" s="44"/>
      <c r="FG690" s="44"/>
      <c r="FH690" s="44"/>
      <c r="FI690" s="44"/>
      <c r="FJ690" s="44"/>
      <c r="FK690" s="44"/>
      <c r="FL690" s="44"/>
      <c r="FM690" s="44"/>
      <c r="FN690" s="44"/>
      <c r="FO690" s="44"/>
      <c r="FP690" s="44"/>
      <c r="FQ690" s="44"/>
      <c r="FR690" s="44"/>
      <c r="FS690" s="44"/>
      <c r="FT690" s="44"/>
      <c r="FU690" s="44"/>
      <c r="FV690" s="44"/>
      <c r="FW690" s="44"/>
      <c r="FX690" s="44"/>
      <c r="FY690" s="44"/>
      <c r="FZ690" s="44"/>
      <c r="GA690" s="44"/>
      <c r="GB690" s="44"/>
      <c r="GC690" s="44"/>
      <c r="GD690" s="44"/>
      <c r="GE690" s="44"/>
      <c r="GF690" s="44"/>
      <c r="GG690" s="44"/>
      <c r="GH690" s="44"/>
      <c r="GI690" s="44"/>
      <c r="GJ690" s="44"/>
      <c r="GK690" s="44"/>
      <c r="GL690" s="44"/>
      <c r="GM690" s="44"/>
      <c r="GN690" s="44"/>
      <c r="GO690" s="44"/>
      <c r="GP690" s="44"/>
      <c r="GQ690" s="44"/>
      <c r="GR690" s="44"/>
      <c r="GS690" s="44"/>
      <c r="GT690" s="44"/>
      <c r="GU690" s="44"/>
      <c r="GV690" s="44"/>
      <c r="GW690" s="44"/>
      <c r="GX690" s="44"/>
      <c r="GY690" s="44"/>
      <c r="GZ690" s="44"/>
      <c r="HA690" s="44"/>
      <c r="HB690" s="44"/>
      <c r="HC690" s="44"/>
      <c r="HD690" s="44"/>
      <c r="HE690" s="44"/>
      <c r="HF690" s="44"/>
      <c r="HG690" s="44"/>
      <c r="HH690" s="44"/>
      <c r="HI690" s="44"/>
      <c r="HJ690" s="44"/>
      <c r="HK690" s="44"/>
      <c r="HL690" s="44"/>
      <c r="HM690" s="44"/>
      <c r="HN690" s="44"/>
      <c r="HO690" s="44"/>
      <c r="HP690" s="44"/>
      <c r="HQ690" s="44"/>
      <c r="HR690" s="44"/>
      <c r="HS690" s="44"/>
      <c r="HT690" s="44"/>
      <c r="HU690" s="44"/>
      <c r="HV690" s="44"/>
      <c r="HW690" s="44"/>
      <c r="HX690" s="44"/>
      <c r="HY690" s="44"/>
      <c r="HZ690" s="44"/>
      <c r="IA690" s="44"/>
      <c r="IB690" s="44"/>
      <c r="IC690" s="44"/>
      <c r="ID690" s="44"/>
      <c r="IE690" s="44"/>
      <c r="IF690" s="44"/>
      <c r="IG690" s="44"/>
      <c r="IH690" s="44"/>
      <c r="II690" s="44"/>
      <c r="IJ690" s="44"/>
      <c r="IK690" s="44"/>
      <c r="IL690" s="44"/>
      <c r="IM690" s="44"/>
      <c r="IN690" s="44"/>
      <c r="IO690" s="44"/>
      <c r="IP690" s="44"/>
      <c r="IQ690" s="44"/>
      <c r="IR690" s="44"/>
      <c r="IS690" s="44"/>
      <c r="IT690" s="44"/>
      <c r="IU690" s="44"/>
      <c r="IV690" s="44"/>
      <c r="IW690" s="44"/>
    </row>
    <row r="691" spans="1:257" s="3" customFormat="1" x14ac:dyDescent="0.2">
      <c r="A691" s="45" t="s">
        <v>53</v>
      </c>
      <c r="B691" s="45"/>
      <c r="D691" s="6"/>
      <c r="E691" s="6"/>
      <c r="F691" s="6"/>
      <c r="G691" s="6"/>
      <c r="H691" s="6"/>
      <c r="I691" s="6"/>
      <c r="O691" s="26"/>
    </row>
    <row r="692" spans="1:257" x14ac:dyDescent="0.2">
      <c r="A692" s="47" t="s">
        <v>240</v>
      </c>
      <c r="B692" s="47" t="s">
        <v>240</v>
      </c>
      <c r="C692" s="8" t="s">
        <v>541</v>
      </c>
      <c r="D692" s="9">
        <v>21</v>
      </c>
      <c r="E692" s="9"/>
      <c r="F692" s="9">
        <f t="shared" ref="F692" si="95">SUM(D692:E692)</f>
        <v>21</v>
      </c>
      <c r="G692" s="9">
        <v>20</v>
      </c>
      <c r="H692" s="9">
        <v>0</v>
      </c>
      <c r="J692" s="10">
        <v>20160</v>
      </c>
      <c r="O692" s="26"/>
    </row>
    <row r="693" spans="1:257" s="3" customFormat="1" x14ac:dyDescent="0.2">
      <c r="A693" s="48"/>
      <c r="B693" s="48"/>
      <c r="C693" s="13" t="s">
        <v>54</v>
      </c>
      <c r="D693" s="14">
        <f>SUM(D692:D692)</f>
        <v>21</v>
      </c>
      <c r="E693" s="14">
        <f>SUM(E692:E692)</f>
        <v>0</v>
      </c>
      <c r="F693" s="14">
        <f>SUM(F692:F692)</f>
        <v>21</v>
      </c>
      <c r="G693" s="14">
        <f>SUM(G692:G692)</f>
        <v>20</v>
      </c>
      <c r="H693" s="14">
        <f>SUM(H692:H692)</f>
        <v>0</v>
      </c>
      <c r="I693" s="6"/>
      <c r="O693" s="26"/>
    </row>
    <row r="694" spans="1:257" s="3" customFormat="1" x14ac:dyDescent="0.2">
      <c r="A694" s="45"/>
      <c r="B694" s="45"/>
      <c r="D694" s="6"/>
      <c r="E694" s="6"/>
      <c r="F694" s="6"/>
      <c r="G694" s="6"/>
      <c r="H694" s="6"/>
      <c r="I694" s="6"/>
      <c r="M694" s="1" t="s">
        <v>320</v>
      </c>
      <c r="O694" s="26"/>
    </row>
    <row r="695" spans="1:257" s="3" customFormat="1" x14ac:dyDescent="0.2">
      <c r="A695" s="45"/>
      <c r="B695" s="45"/>
      <c r="D695" s="6"/>
      <c r="E695" s="6"/>
      <c r="F695" s="6"/>
      <c r="G695" s="6"/>
      <c r="H695" s="6"/>
      <c r="I695" s="6"/>
      <c r="O695" s="26"/>
    </row>
    <row r="696" spans="1:257" s="1" customFormat="1" x14ac:dyDescent="0.2">
      <c r="A696" s="44" t="s">
        <v>258</v>
      </c>
      <c r="B696" s="44"/>
      <c r="C696" s="1" t="s">
        <v>320</v>
      </c>
      <c r="D696" s="5" t="s">
        <v>459</v>
      </c>
      <c r="E696" s="5" t="s">
        <v>459</v>
      </c>
      <c r="F696" s="5" t="s">
        <v>459</v>
      </c>
      <c r="G696" s="5" t="s">
        <v>459</v>
      </c>
      <c r="H696" s="5" t="s">
        <v>459</v>
      </c>
      <c r="I696" s="5"/>
      <c r="J696" s="1">
        <v>74031</v>
      </c>
      <c r="L696" s="44"/>
      <c r="M696" s="95" t="s">
        <v>258</v>
      </c>
      <c r="N696" s="95"/>
      <c r="O696" s="107" t="s">
        <v>460</v>
      </c>
      <c r="P696" s="96"/>
      <c r="Q696" s="97" t="s">
        <v>461</v>
      </c>
      <c r="R696" s="97" t="s">
        <v>462</v>
      </c>
      <c r="S696" s="96" t="s">
        <v>460</v>
      </c>
    </row>
    <row r="697" spans="1:257" x14ac:dyDescent="0.2">
      <c r="A697" s="45" t="s">
        <v>53</v>
      </c>
      <c r="B697" s="45"/>
      <c r="J697" s="10">
        <v>74032</v>
      </c>
      <c r="L697" s="45"/>
      <c r="M697" s="95" t="s">
        <v>248</v>
      </c>
      <c r="N697" s="95"/>
      <c r="O697" s="108"/>
      <c r="P697" s="98"/>
      <c r="Q697" s="98">
        <v>0.67</v>
      </c>
      <c r="R697" s="98">
        <v>0.33</v>
      </c>
      <c r="S697" s="98">
        <f>SUM(Q697:R697)</f>
        <v>1</v>
      </c>
    </row>
    <row r="698" spans="1:257" x14ac:dyDescent="0.2">
      <c r="A698" s="47" t="s">
        <v>366</v>
      </c>
      <c r="B698" s="47" t="s">
        <v>366</v>
      </c>
      <c r="C698" s="8" t="s">
        <v>276</v>
      </c>
      <c r="D698" s="9">
        <v>100</v>
      </c>
      <c r="E698" s="9"/>
      <c r="F698" s="9">
        <f>SUM(D698:E698)</f>
        <v>100</v>
      </c>
      <c r="G698" s="9"/>
      <c r="H698" s="9">
        <v>100</v>
      </c>
      <c r="I698" s="101" t="s">
        <v>347</v>
      </c>
      <c r="J698" s="111" t="s">
        <v>542</v>
      </c>
      <c r="L698" s="47" t="s">
        <v>366</v>
      </c>
      <c r="M698" s="47" t="s">
        <v>366</v>
      </c>
      <c r="N698" s="8" t="s">
        <v>276</v>
      </c>
      <c r="O698" s="9">
        <v>100</v>
      </c>
      <c r="P698" s="9"/>
      <c r="Q698" s="9">
        <v>100</v>
      </c>
      <c r="R698" s="9">
        <v>0</v>
      </c>
      <c r="S698" s="9">
        <f>SUM(Q698:R698)</f>
        <v>100</v>
      </c>
      <c r="T698" s="101" t="s">
        <v>347</v>
      </c>
    </row>
    <row r="699" spans="1:257" x14ac:dyDescent="0.2">
      <c r="A699" s="47" t="s">
        <v>352</v>
      </c>
      <c r="B699" s="47" t="s">
        <v>352</v>
      </c>
      <c r="C699" s="8" t="s">
        <v>133</v>
      </c>
      <c r="D699" s="9">
        <v>27</v>
      </c>
      <c r="E699" s="9"/>
      <c r="F699" s="9">
        <f t="shared" ref="F699:F719" si="96">SUM(D699:E699)</f>
        <v>27</v>
      </c>
      <c r="G699" s="9"/>
      <c r="H699" s="9">
        <v>27</v>
      </c>
      <c r="I699" s="101" t="s">
        <v>347</v>
      </c>
      <c r="J699" s="104"/>
      <c r="L699" s="47" t="s">
        <v>352</v>
      </c>
      <c r="M699" s="47" t="s">
        <v>352</v>
      </c>
      <c r="N699" s="8" t="s">
        <v>133</v>
      </c>
      <c r="O699" s="9">
        <v>27</v>
      </c>
      <c r="P699" s="9"/>
      <c r="Q699" s="9">
        <v>27</v>
      </c>
      <c r="R699" s="9">
        <v>0</v>
      </c>
      <c r="S699" s="9">
        <f t="shared" ref="S699:S734" si="97">SUM(Q699:R699)</f>
        <v>27</v>
      </c>
      <c r="T699" s="101" t="s">
        <v>347</v>
      </c>
    </row>
    <row r="700" spans="1:257" x14ac:dyDescent="0.2">
      <c r="A700" s="47" t="s">
        <v>233</v>
      </c>
      <c r="B700" s="47" t="s">
        <v>233</v>
      </c>
      <c r="C700" s="8" t="s">
        <v>77</v>
      </c>
      <c r="D700" s="9">
        <v>5499</v>
      </c>
      <c r="E700" s="9"/>
      <c r="F700" s="9">
        <f t="shared" si="96"/>
        <v>5499</v>
      </c>
      <c r="G700" s="9">
        <v>5302</v>
      </c>
      <c r="H700" s="9">
        <v>6553</v>
      </c>
      <c r="I700" s="103" t="s">
        <v>347</v>
      </c>
      <c r="J700" s="104"/>
      <c r="L700" s="47" t="s">
        <v>233</v>
      </c>
      <c r="M700" s="47" t="s">
        <v>233</v>
      </c>
      <c r="N700" s="8" t="s">
        <v>77</v>
      </c>
      <c r="O700" s="9">
        <v>5499</v>
      </c>
      <c r="P700" s="9"/>
      <c r="Q700" s="9">
        <f t="shared" ref="Q700:Q733" si="98">O700*0.67</f>
        <v>3684.3300000000004</v>
      </c>
      <c r="R700" s="9">
        <f t="shared" ref="R700:R733" si="99">O700*0.33</f>
        <v>1814.67</v>
      </c>
      <c r="S700" s="9">
        <f t="shared" si="97"/>
        <v>5499</v>
      </c>
      <c r="T700" s="103" t="s">
        <v>347</v>
      </c>
    </row>
    <row r="701" spans="1:257" x14ac:dyDescent="0.2">
      <c r="A701" s="47" t="s">
        <v>233</v>
      </c>
      <c r="B701" s="47"/>
      <c r="C701" s="8" t="s">
        <v>134</v>
      </c>
      <c r="D701" s="9">
        <v>225</v>
      </c>
      <c r="E701" s="9"/>
      <c r="F701" s="9">
        <f t="shared" si="96"/>
        <v>225</v>
      </c>
      <c r="G701" s="9">
        <v>217</v>
      </c>
      <c r="H701" s="9">
        <v>202</v>
      </c>
      <c r="I701" s="103" t="s">
        <v>347</v>
      </c>
      <c r="J701" s="104"/>
      <c r="L701" s="47" t="s">
        <v>233</v>
      </c>
      <c r="M701" s="47"/>
      <c r="N701" s="8" t="s">
        <v>134</v>
      </c>
      <c r="O701" s="9">
        <v>225</v>
      </c>
      <c r="P701" s="9"/>
      <c r="Q701" s="9">
        <f t="shared" si="98"/>
        <v>150.75</v>
      </c>
      <c r="R701" s="9">
        <f t="shared" si="99"/>
        <v>74.25</v>
      </c>
      <c r="S701" s="9">
        <f t="shared" si="97"/>
        <v>225</v>
      </c>
      <c r="T701" s="103" t="s">
        <v>347</v>
      </c>
    </row>
    <row r="702" spans="1:257" x14ac:dyDescent="0.2">
      <c r="A702" s="47" t="s">
        <v>233</v>
      </c>
      <c r="B702" s="47"/>
      <c r="C702" s="8" t="s">
        <v>223</v>
      </c>
      <c r="D702" s="9">
        <v>922</v>
      </c>
      <c r="E702" s="9"/>
      <c r="F702" s="9">
        <f t="shared" si="96"/>
        <v>922</v>
      </c>
      <c r="G702" s="9">
        <v>889</v>
      </c>
      <c r="H702" s="9">
        <v>388</v>
      </c>
      <c r="I702" s="103" t="s">
        <v>347</v>
      </c>
      <c r="J702" s="104"/>
      <c r="L702" s="47" t="s">
        <v>233</v>
      </c>
      <c r="M702" s="47"/>
      <c r="N702" s="8" t="s">
        <v>223</v>
      </c>
      <c r="O702" s="9">
        <v>922</v>
      </c>
      <c r="P702" s="9"/>
      <c r="Q702" s="9">
        <f t="shared" si="98"/>
        <v>617.74</v>
      </c>
      <c r="R702" s="9">
        <f t="shared" si="99"/>
        <v>304.26</v>
      </c>
      <c r="S702" s="9">
        <f t="shared" si="97"/>
        <v>922</v>
      </c>
      <c r="T702" s="103" t="s">
        <v>347</v>
      </c>
    </row>
    <row r="703" spans="1:257" x14ac:dyDescent="0.2">
      <c r="A703" s="47" t="s">
        <v>680</v>
      </c>
      <c r="B703" s="47"/>
      <c r="C703" s="8" t="s">
        <v>681</v>
      </c>
      <c r="D703" s="9">
        <v>0</v>
      </c>
      <c r="E703" s="9">
        <v>150</v>
      </c>
      <c r="F703" s="9">
        <f t="shared" si="96"/>
        <v>150</v>
      </c>
      <c r="G703" s="9">
        <v>150</v>
      </c>
      <c r="H703" s="9">
        <v>0</v>
      </c>
      <c r="I703" s="103" t="s">
        <v>347</v>
      </c>
      <c r="J703" s="104"/>
      <c r="L703" s="47"/>
      <c r="M703" s="47"/>
      <c r="N703" s="8"/>
      <c r="O703" s="9"/>
      <c r="P703" s="9"/>
      <c r="Q703" s="9"/>
      <c r="R703" s="9"/>
      <c r="S703" s="9"/>
      <c r="T703" s="103"/>
    </row>
    <row r="704" spans="1:257" x14ac:dyDescent="0.2">
      <c r="A704" s="47" t="s">
        <v>583</v>
      </c>
      <c r="B704" s="47" t="s">
        <v>583</v>
      </c>
      <c r="C704" s="8" t="s">
        <v>570</v>
      </c>
      <c r="D704" s="9">
        <v>795</v>
      </c>
      <c r="E704" s="9"/>
      <c r="F704" s="9">
        <f t="shared" si="96"/>
        <v>795</v>
      </c>
      <c r="G704" s="9">
        <v>794</v>
      </c>
      <c r="H704" s="9">
        <v>0</v>
      </c>
      <c r="I704" s="103" t="s">
        <v>347</v>
      </c>
      <c r="J704" s="104" t="s">
        <v>574</v>
      </c>
      <c r="L704" s="47" t="s">
        <v>583</v>
      </c>
      <c r="M704" s="47" t="s">
        <v>583</v>
      </c>
      <c r="N704" s="8" t="s">
        <v>570</v>
      </c>
      <c r="O704" s="9">
        <v>795</v>
      </c>
      <c r="P704" s="9"/>
      <c r="Q704" s="9">
        <f t="shared" si="98"/>
        <v>532.65</v>
      </c>
      <c r="R704" s="9">
        <f t="shared" si="99"/>
        <v>262.35000000000002</v>
      </c>
      <c r="S704" s="9">
        <f t="shared" si="97"/>
        <v>795</v>
      </c>
      <c r="T704" s="103" t="s">
        <v>347</v>
      </c>
    </row>
    <row r="705" spans="1:20" x14ac:dyDescent="0.2">
      <c r="A705" s="47" t="s">
        <v>296</v>
      </c>
      <c r="B705" s="47" t="s">
        <v>296</v>
      </c>
      <c r="C705" s="8" t="s">
        <v>342</v>
      </c>
      <c r="D705" s="9">
        <v>130</v>
      </c>
      <c r="E705" s="9"/>
      <c r="F705" s="9">
        <f t="shared" si="96"/>
        <v>130</v>
      </c>
      <c r="G705" s="9">
        <v>130</v>
      </c>
      <c r="H705" s="9">
        <v>130</v>
      </c>
      <c r="I705" s="103" t="s">
        <v>347</v>
      </c>
      <c r="J705" s="104" t="s">
        <v>449</v>
      </c>
      <c r="L705" s="47" t="s">
        <v>296</v>
      </c>
      <c r="M705" s="47" t="s">
        <v>296</v>
      </c>
      <c r="N705" s="8" t="s">
        <v>342</v>
      </c>
      <c r="O705" s="9">
        <v>130</v>
      </c>
      <c r="P705" s="9"/>
      <c r="Q705" s="9">
        <f t="shared" si="98"/>
        <v>87.100000000000009</v>
      </c>
      <c r="R705" s="9">
        <f t="shared" si="99"/>
        <v>42.9</v>
      </c>
      <c r="S705" s="9">
        <f t="shared" si="97"/>
        <v>130</v>
      </c>
      <c r="T705" s="103" t="s">
        <v>347</v>
      </c>
    </row>
    <row r="706" spans="1:20" x14ac:dyDescent="0.2">
      <c r="A706" s="47" t="s">
        <v>375</v>
      </c>
      <c r="B706" s="47" t="s">
        <v>375</v>
      </c>
      <c r="C706" s="8" t="s">
        <v>182</v>
      </c>
      <c r="D706" s="9">
        <v>20</v>
      </c>
      <c r="E706" s="9"/>
      <c r="F706" s="9">
        <f t="shared" si="96"/>
        <v>20</v>
      </c>
      <c r="G706" s="9"/>
      <c r="H706" s="9">
        <v>20</v>
      </c>
      <c r="I706" s="103" t="s">
        <v>347</v>
      </c>
      <c r="J706" s="104" t="s">
        <v>343</v>
      </c>
      <c r="L706" s="47" t="s">
        <v>375</v>
      </c>
      <c r="M706" s="47" t="s">
        <v>375</v>
      </c>
      <c r="N706" s="8" t="s">
        <v>182</v>
      </c>
      <c r="O706" s="9">
        <v>20</v>
      </c>
      <c r="P706" s="9"/>
      <c r="Q706" s="9">
        <f t="shared" si="98"/>
        <v>13.4</v>
      </c>
      <c r="R706" s="9">
        <f t="shared" si="99"/>
        <v>6.6000000000000005</v>
      </c>
      <c r="S706" s="9">
        <f t="shared" si="97"/>
        <v>20</v>
      </c>
      <c r="T706" s="103" t="s">
        <v>347</v>
      </c>
    </row>
    <row r="707" spans="1:20" x14ac:dyDescent="0.2">
      <c r="A707" s="47" t="s">
        <v>376</v>
      </c>
      <c r="B707" s="47" t="s">
        <v>376</v>
      </c>
      <c r="C707" s="8" t="s">
        <v>396</v>
      </c>
      <c r="D707" s="9">
        <v>15</v>
      </c>
      <c r="E707" s="9"/>
      <c r="F707" s="9">
        <f t="shared" si="96"/>
        <v>15</v>
      </c>
      <c r="G707" s="9"/>
      <c r="H707" s="9">
        <v>0</v>
      </c>
      <c r="I707" s="103" t="s">
        <v>347</v>
      </c>
      <c r="J707" s="104"/>
      <c r="L707" s="47" t="s">
        <v>376</v>
      </c>
      <c r="M707" s="47" t="s">
        <v>376</v>
      </c>
      <c r="N707" s="8" t="s">
        <v>396</v>
      </c>
      <c r="O707" s="9">
        <v>15</v>
      </c>
      <c r="P707" s="9"/>
      <c r="Q707" s="9">
        <f t="shared" si="98"/>
        <v>10.050000000000001</v>
      </c>
      <c r="R707" s="9">
        <f t="shared" si="99"/>
        <v>4.95</v>
      </c>
      <c r="S707" s="9">
        <f t="shared" si="97"/>
        <v>15</v>
      </c>
      <c r="T707" s="103" t="s">
        <v>347</v>
      </c>
    </row>
    <row r="708" spans="1:20" ht="11.25" customHeight="1" x14ac:dyDescent="0.2">
      <c r="A708" s="47" t="s">
        <v>693</v>
      </c>
      <c r="B708" s="47" t="s">
        <v>354</v>
      </c>
      <c r="C708" s="11" t="s">
        <v>85</v>
      </c>
      <c r="D708" s="9">
        <v>240</v>
      </c>
      <c r="E708" s="9"/>
      <c r="F708" s="9">
        <f t="shared" si="96"/>
        <v>240</v>
      </c>
      <c r="G708" s="9">
        <v>240</v>
      </c>
      <c r="H708" s="9">
        <v>350</v>
      </c>
      <c r="I708" s="103" t="s">
        <v>347</v>
      </c>
      <c r="J708" s="104" t="s">
        <v>153</v>
      </c>
      <c r="L708" s="47" t="s">
        <v>354</v>
      </c>
      <c r="M708" s="47" t="s">
        <v>354</v>
      </c>
      <c r="N708" s="11" t="s">
        <v>85</v>
      </c>
      <c r="O708" s="9">
        <v>240</v>
      </c>
      <c r="P708" s="9"/>
      <c r="Q708" s="9">
        <f t="shared" si="98"/>
        <v>160.80000000000001</v>
      </c>
      <c r="R708" s="9">
        <f t="shared" si="99"/>
        <v>79.2</v>
      </c>
      <c r="S708" s="9">
        <f t="shared" si="97"/>
        <v>240</v>
      </c>
      <c r="T708" s="103" t="s">
        <v>347</v>
      </c>
    </row>
    <row r="709" spans="1:20" x14ac:dyDescent="0.2">
      <c r="A709" s="47" t="s">
        <v>234</v>
      </c>
      <c r="B709" s="47" t="s">
        <v>234</v>
      </c>
      <c r="C709" s="8" t="s">
        <v>96</v>
      </c>
      <c r="D709" s="9">
        <v>1196</v>
      </c>
      <c r="E709" s="9"/>
      <c r="F709" s="9">
        <f t="shared" si="96"/>
        <v>1196</v>
      </c>
      <c r="G709" s="9">
        <v>1143</v>
      </c>
      <c r="H709" s="9">
        <v>964</v>
      </c>
      <c r="I709" s="103" t="s">
        <v>347</v>
      </c>
      <c r="J709" s="103"/>
      <c r="K709" s="12"/>
      <c r="L709" s="47" t="s">
        <v>234</v>
      </c>
      <c r="M709" s="47" t="s">
        <v>234</v>
      </c>
      <c r="N709" s="8" t="s">
        <v>96</v>
      </c>
      <c r="O709" s="9">
        <v>1196</v>
      </c>
      <c r="P709" s="9"/>
      <c r="Q709" s="9">
        <f t="shared" si="98"/>
        <v>801.32</v>
      </c>
      <c r="R709" s="9">
        <f t="shared" si="99"/>
        <v>394.68</v>
      </c>
      <c r="S709" s="9">
        <f t="shared" si="97"/>
        <v>1196</v>
      </c>
      <c r="T709" s="103" t="s">
        <v>347</v>
      </c>
    </row>
    <row r="710" spans="1:20" x14ac:dyDescent="0.2">
      <c r="A710" s="47" t="s">
        <v>295</v>
      </c>
      <c r="B710" s="47"/>
      <c r="C710" s="8" t="s">
        <v>81</v>
      </c>
      <c r="D710" s="9">
        <v>24</v>
      </c>
      <c r="E710" s="9"/>
      <c r="F710" s="9">
        <f t="shared" si="96"/>
        <v>24</v>
      </c>
      <c r="G710" s="9">
        <v>23</v>
      </c>
      <c r="H710" s="9">
        <v>24</v>
      </c>
      <c r="I710" s="103" t="s">
        <v>347</v>
      </c>
      <c r="J710" s="103"/>
      <c r="K710" s="12"/>
      <c r="L710" s="47" t="s">
        <v>295</v>
      </c>
      <c r="M710" s="47"/>
      <c r="N710" s="8" t="s">
        <v>81</v>
      </c>
      <c r="O710" s="9">
        <v>24</v>
      </c>
      <c r="P710" s="9"/>
      <c r="Q710" s="9">
        <f t="shared" si="98"/>
        <v>16.080000000000002</v>
      </c>
      <c r="R710" s="9">
        <f t="shared" si="99"/>
        <v>7.92</v>
      </c>
      <c r="S710" s="9">
        <f t="shared" si="97"/>
        <v>24</v>
      </c>
      <c r="T710" s="103" t="s">
        <v>347</v>
      </c>
    </row>
    <row r="711" spans="1:20" x14ac:dyDescent="0.2">
      <c r="A711" s="47" t="s">
        <v>244</v>
      </c>
      <c r="B711" s="47" t="s">
        <v>244</v>
      </c>
      <c r="C711" s="8" t="s">
        <v>89</v>
      </c>
      <c r="D711" s="100">
        <v>25</v>
      </c>
      <c r="E711" s="9"/>
      <c r="F711" s="9">
        <f t="shared" si="96"/>
        <v>25</v>
      </c>
      <c r="G711" s="9"/>
      <c r="H711" s="9">
        <v>25</v>
      </c>
      <c r="I711" s="103" t="s">
        <v>347</v>
      </c>
      <c r="J711" s="104" t="s">
        <v>190</v>
      </c>
      <c r="L711" s="47" t="s">
        <v>244</v>
      </c>
      <c r="M711" s="47" t="s">
        <v>244</v>
      </c>
      <c r="N711" s="8" t="s">
        <v>89</v>
      </c>
      <c r="O711" s="100">
        <v>25</v>
      </c>
      <c r="P711" s="9"/>
      <c r="Q711" s="9">
        <f t="shared" si="98"/>
        <v>16.75</v>
      </c>
      <c r="R711" s="9">
        <f t="shared" si="99"/>
        <v>8.25</v>
      </c>
      <c r="S711" s="9">
        <f t="shared" si="97"/>
        <v>25</v>
      </c>
      <c r="T711" s="103" t="s">
        <v>347</v>
      </c>
    </row>
    <row r="712" spans="1:20" x14ac:dyDescent="0.2">
      <c r="A712" s="47" t="s">
        <v>244</v>
      </c>
      <c r="B712" s="47"/>
      <c r="C712" s="8" t="s">
        <v>268</v>
      </c>
      <c r="D712" s="100">
        <v>60</v>
      </c>
      <c r="E712" s="9"/>
      <c r="F712" s="9">
        <f t="shared" si="96"/>
        <v>60</v>
      </c>
      <c r="G712" s="9">
        <v>10</v>
      </c>
      <c r="H712" s="9">
        <v>60</v>
      </c>
      <c r="I712" s="103" t="s">
        <v>347</v>
      </c>
      <c r="J712" s="104"/>
      <c r="L712" s="47" t="s">
        <v>244</v>
      </c>
      <c r="M712" s="47"/>
      <c r="N712" s="8" t="s">
        <v>268</v>
      </c>
      <c r="O712" s="100">
        <v>60</v>
      </c>
      <c r="P712" s="9"/>
      <c r="Q712" s="9">
        <f t="shared" si="98"/>
        <v>40.200000000000003</v>
      </c>
      <c r="R712" s="9">
        <f t="shared" si="99"/>
        <v>19.8</v>
      </c>
      <c r="S712" s="9">
        <f t="shared" si="97"/>
        <v>60</v>
      </c>
      <c r="T712" s="103" t="s">
        <v>347</v>
      </c>
    </row>
    <row r="713" spans="1:20" x14ac:dyDescent="0.2">
      <c r="A713" s="47" t="s">
        <v>244</v>
      </c>
      <c r="B713" s="47"/>
      <c r="C713" s="8" t="s">
        <v>78</v>
      </c>
      <c r="D713" s="100">
        <v>20</v>
      </c>
      <c r="E713" s="9"/>
      <c r="F713" s="9">
        <f t="shared" si="96"/>
        <v>20</v>
      </c>
      <c r="G713" s="9">
        <v>9</v>
      </c>
      <c r="H713" s="9">
        <v>20</v>
      </c>
      <c r="I713" s="103" t="s">
        <v>347</v>
      </c>
      <c r="J713" s="104"/>
      <c r="L713" s="47" t="s">
        <v>244</v>
      </c>
      <c r="M713" s="47"/>
      <c r="N713" s="8" t="s">
        <v>78</v>
      </c>
      <c r="O713" s="100">
        <v>20</v>
      </c>
      <c r="P713" s="9"/>
      <c r="Q713" s="9">
        <f t="shared" si="98"/>
        <v>13.4</v>
      </c>
      <c r="R713" s="9">
        <f t="shared" si="99"/>
        <v>6.6000000000000005</v>
      </c>
      <c r="S713" s="9">
        <f t="shared" si="97"/>
        <v>20</v>
      </c>
      <c r="T713" s="103" t="s">
        <v>347</v>
      </c>
    </row>
    <row r="714" spans="1:20" x14ac:dyDescent="0.2">
      <c r="A714" s="47" t="s">
        <v>359</v>
      </c>
      <c r="B714" s="47" t="s">
        <v>359</v>
      </c>
      <c r="C714" s="8" t="s">
        <v>58</v>
      </c>
      <c r="D714" s="100">
        <v>50</v>
      </c>
      <c r="E714" s="9"/>
      <c r="F714" s="9">
        <f t="shared" si="96"/>
        <v>50</v>
      </c>
      <c r="G714" s="9">
        <v>13</v>
      </c>
      <c r="H714" s="9">
        <v>80</v>
      </c>
      <c r="I714" s="103" t="s">
        <v>347</v>
      </c>
      <c r="J714" s="104" t="s">
        <v>191</v>
      </c>
      <c r="L714" s="47" t="s">
        <v>359</v>
      </c>
      <c r="M714" s="47" t="s">
        <v>359</v>
      </c>
      <c r="N714" s="8" t="s">
        <v>58</v>
      </c>
      <c r="O714" s="100">
        <v>50</v>
      </c>
      <c r="P714" s="9"/>
      <c r="Q714" s="9">
        <v>33</v>
      </c>
      <c r="R714" s="9">
        <f t="shared" si="99"/>
        <v>16.5</v>
      </c>
      <c r="S714" s="9">
        <f t="shared" si="97"/>
        <v>49.5</v>
      </c>
      <c r="T714" s="103" t="s">
        <v>347</v>
      </c>
    </row>
    <row r="715" spans="1:20" x14ac:dyDescent="0.2">
      <c r="A715" s="47" t="s">
        <v>359</v>
      </c>
      <c r="B715" s="47"/>
      <c r="C715" s="8" t="s">
        <v>82</v>
      </c>
      <c r="D715" s="100">
        <v>30</v>
      </c>
      <c r="E715" s="9"/>
      <c r="F715" s="9">
        <f t="shared" si="96"/>
        <v>30</v>
      </c>
      <c r="G715" s="9">
        <v>30</v>
      </c>
      <c r="H715" s="9">
        <v>30</v>
      </c>
      <c r="I715" s="103" t="s">
        <v>347</v>
      </c>
      <c r="J715" s="104"/>
      <c r="L715" s="47" t="s">
        <v>359</v>
      </c>
      <c r="M715" s="47"/>
      <c r="N715" s="8" t="s">
        <v>82</v>
      </c>
      <c r="O715" s="100">
        <v>30</v>
      </c>
      <c r="P715" s="9"/>
      <c r="Q715" s="9">
        <f t="shared" si="98"/>
        <v>20.100000000000001</v>
      </c>
      <c r="R715" s="9">
        <f t="shared" si="99"/>
        <v>9.9</v>
      </c>
      <c r="S715" s="9">
        <f t="shared" si="97"/>
        <v>30</v>
      </c>
      <c r="T715" s="103" t="s">
        <v>347</v>
      </c>
    </row>
    <row r="716" spans="1:20" x14ac:dyDescent="0.2">
      <c r="A716" s="47" t="s">
        <v>359</v>
      </c>
      <c r="B716" s="47"/>
      <c r="C716" s="8" t="s">
        <v>88</v>
      </c>
      <c r="D716" s="100">
        <v>25</v>
      </c>
      <c r="E716" s="9"/>
      <c r="F716" s="9">
        <f t="shared" si="96"/>
        <v>25</v>
      </c>
      <c r="G716" s="9">
        <v>7</v>
      </c>
      <c r="H716" s="9">
        <v>20</v>
      </c>
      <c r="I716" s="103" t="s">
        <v>347</v>
      </c>
      <c r="J716" s="104"/>
      <c r="L716" s="47" t="s">
        <v>359</v>
      </c>
      <c r="M716" s="47"/>
      <c r="N716" s="8" t="s">
        <v>88</v>
      </c>
      <c r="O716" s="100">
        <v>25</v>
      </c>
      <c r="P716" s="9"/>
      <c r="Q716" s="9">
        <f t="shared" si="98"/>
        <v>16.75</v>
      </c>
      <c r="R716" s="9">
        <f t="shared" si="99"/>
        <v>8.25</v>
      </c>
      <c r="S716" s="9">
        <f t="shared" si="97"/>
        <v>25</v>
      </c>
      <c r="T716" s="103" t="s">
        <v>347</v>
      </c>
    </row>
    <row r="717" spans="1:20" x14ac:dyDescent="0.2">
      <c r="A717" s="47" t="s">
        <v>359</v>
      </c>
      <c r="B717" s="47"/>
      <c r="C717" s="8" t="s">
        <v>66</v>
      </c>
      <c r="D717" s="100">
        <v>20</v>
      </c>
      <c r="E717" s="9"/>
      <c r="F717" s="9">
        <f t="shared" si="96"/>
        <v>20</v>
      </c>
      <c r="G717" s="9">
        <v>5</v>
      </c>
      <c r="H717" s="9">
        <v>20</v>
      </c>
      <c r="I717" s="101" t="s">
        <v>347</v>
      </c>
      <c r="J717" s="104"/>
      <c r="L717" s="47" t="s">
        <v>359</v>
      </c>
      <c r="M717" s="47"/>
      <c r="N717" s="8" t="s">
        <v>66</v>
      </c>
      <c r="O717" s="100">
        <v>20</v>
      </c>
      <c r="P717" s="9"/>
      <c r="Q717" s="9">
        <f t="shared" si="98"/>
        <v>13.4</v>
      </c>
      <c r="R717" s="9">
        <f t="shared" si="99"/>
        <v>6.6000000000000005</v>
      </c>
      <c r="S717" s="9">
        <f t="shared" si="97"/>
        <v>20</v>
      </c>
      <c r="T717" s="101" t="s">
        <v>347</v>
      </c>
    </row>
    <row r="718" spans="1:20" x14ac:dyDescent="0.2">
      <c r="A718" s="47" t="s">
        <v>243</v>
      </c>
      <c r="B718" s="47" t="s">
        <v>243</v>
      </c>
      <c r="C718" s="8" t="s">
        <v>80</v>
      </c>
      <c r="D718" s="100">
        <v>105</v>
      </c>
      <c r="E718" s="9"/>
      <c r="F718" s="9">
        <f t="shared" si="96"/>
        <v>105</v>
      </c>
      <c r="G718" s="9">
        <v>119</v>
      </c>
      <c r="H718" s="9">
        <v>120</v>
      </c>
      <c r="I718" s="103" t="s">
        <v>347</v>
      </c>
      <c r="J718" s="104"/>
      <c r="L718" s="47" t="s">
        <v>243</v>
      </c>
      <c r="M718" s="47" t="s">
        <v>243</v>
      </c>
      <c r="N718" s="8" t="s">
        <v>80</v>
      </c>
      <c r="O718" s="100">
        <v>105</v>
      </c>
      <c r="P718" s="9"/>
      <c r="Q718" s="9">
        <f t="shared" si="98"/>
        <v>70.350000000000009</v>
      </c>
      <c r="R718" s="9">
        <f t="shared" si="99"/>
        <v>34.65</v>
      </c>
      <c r="S718" s="9">
        <f t="shared" si="97"/>
        <v>105</v>
      </c>
      <c r="T718" s="103" t="s">
        <v>347</v>
      </c>
    </row>
    <row r="719" spans="1:20" x14ac:dyDescent="0.2">
      <c r="A719" s="47" t="s">
        <v>243</v>
      </c>
      <c r="B719" s="47"/>
      <c r="C719" s="8" t="s">
        <v>119</v>
      </c>
      <c r="D719" s="100">
        <v>120</v>
      </c>
      <c r="E719" s="9"/>
      <c r="F719" s="9">
        <f t="shared" si="96"/>
        <v>120</v>
      </c>
      <c r="G719" s="9">
        <v>85</v>
      </c>
      <c r="H719" s="9">
        <v>120</v>
      </c>
      <c r="I719" s="103" t="s">
        <v>347</v>
      </c>
      <c r="J719" s="104" t="s">
        <v>176</v>
      </c>
      <c r="L719" s="47" t="s">
        <v>243</v>
      </c>
      <c r="M719" s="47"/>
      <c r="N719" s="8" t="s">
        <v>119</v>
      </c>
      <c r="O719" s="100">
        <v>120</v>
      </c>
      <c r="P719" s="9"/>
      <c r="Q719" s="9">
        <f t="shared" si="98"/>
        <v>80.400000000000006</v>
      </c>
      <c r="R719" s="9">
        <f t="shared" si="99"/>
        <v>39.6</v>
      </c>
      <c r="S719" s="9">
        <f t="shared" si="97"/>
        <v>120</v>
      </c>
      <c r="T719" s="103" t="s">
        <v>347</v>
      </c>
    </row>
    <row r="720" spans="1:20" x14ac:dyDescent="0.2">
      <c r="A720" s="47" t="s">
        <v>235</v>
      </c>
      <c r="B720" s="47" t="s">
        <v>235</v>
      </c>
      <c r="C720" s="8" t="s">
        <v>79</v>
      </c>
      <c r="D720" s="100">
        <v>100</v>
      </c>
      <c r="E720" s="9"/>
      <c r="F720" s="9">
        <f t="shared" ref="F720:F725" si="100">SUM(D720:E720)</f>
        <v>100</v>
      </c>
      <c r="G720" s="9">
        <v>98</v>
      </c>
      <c r="H720" s="9">
        <v>100</v>
      </c>
      <c r="I720" s="103" t="s">
        <v>347</v>
      </c>
      <c r="J720" s="104"/>
      <c r="L720" s="47" t="s">
        <v>235</v>
      </c>
      <c r="M720" s="47" t="s">
        <v>235</v>
      </c>
      <c r="N720" s="8" t="s">
        <v>79</v>
      </c>
      <c r="O720" s="100">
        <v>100</v>
      </c>
      <c r="P720" s="9"/>
      <c r="Q720" s="9">
        <f t="shared" si="98"/>
        <v>67</v>
      </c>
      <c r="R720" s="9">
        <f t="shared" si="99"/>
        <v>33</v>
      </c>
      <c r="S720" s="9">
        <f t="shared" si="97"/>
        <v>100</v>
      </c>
      <c r="T720" s="103" t="s">
        <v>347</v>
      </c>
    </row>
    <row r="721" spans="1:20" x14ac:dyDescent="0.2">
      <c r="A721" s="47" t="s">
        <v>239</v>
      </c>
      <c r="B721" s="47" t="s">
        <v>239</v>
      </c>
      <c r="C721" s="8" t="s">
        <v>93</v>
      </c>
      <c r="D721" s="100">
        <v>110</v>
      </c>
      <c r="E721" s="9"/>
      <c r="F721" s="9">
        <f t="shared" si="100"/>
        <v>110</v>
      </c>
      <c r="G721" s="9">
        <v>118</v>
      </c>
      <c r="H721" s="9">
        <v>120</v>
      </c>
      <c r="I721" s="103" t="s">
        <v>347</v>
      </c>
      <c r="J721" s="104"/>
      <c r="L721" s="47" t="s">
        <v>239</v>
      </c>
      <c r="M721" s="47" t="s">
        <v>239</v>
      </c>
      <c r="N721" s="8" t="s">
        <v>93</v>
      </c>
      <c r="O721" s="100">
        <v>110</v>
      </c>
      <c r="P721" s="9"/>
      <c r="Q721" s="9">
        <f t="shared" si="98"/>
        <v>73.7</v>
      </c>
      <c r="R721" s="9">
        <f t="shared" si="99"/>
        <v>36.300000000000004</v>
      </c>
      <c r="S721" s="9">
        <f t="shared" si="97"/>
        <v>110</v>
      </c>
      <c r="T721" s="103" t="s">
        <v>347</v>
      </c>
    </row>
    <row r="722" spans="1:20" x14ac:dyDescent="0.2">
      <c r="A722" s="47" t="s">
        <v>239</v>
      </c>
      <c r="B722" s="47"/>
      <c r="C722" s="8" t="s">
        <v>59</v>
      </c>
      <c r="D722" s="100">
        <v>100</v>
      </c>
      <c r="E722" s="9"/>
      <c r="F722" s="9">
        <f t="shared" si="100"/>
        <v>100</v>
      </c>
      <c r="G722" s="9">
        <v>76</v>
      </c>
      <c r="H722" s="9">
        <v>100</v>
      </c>
      <c r="I722" s="103" t="s">
        <v>347</v>
      </c>
      <c r="J722" s="104"/>
      <c r="L722" s="47" t="s">
        <v>239</v>
      </c>
      <c r="M722" s="47"/>
      <c r="N722" s="8" t="s">
        <v>59</v>
      </c>
      <c r="O722" s="100">
        <v>100</v>
      </c>
      <c r="P722" s="9"/>
      <c r="Q722" s="9">
        <f t="shared" si="98"/>
        <v>67</v>
      </c>
      <c r="R722" s="9">
        <f t="shared" si="99"/>
        <v>33</v>
      </c>
      <c r="S722" s="9">
        <f t="shared" si="97"/>
        <v>100</v>
      </c>
      <c r="T722" s="103" t="s">
        <v>347</v>
      </c>
    </row>
    <row r="723" spans="1:20" x14ac:dyDescent="0.2">
      <c r="A723" s="47" t="s">
        <v>239</v>
      </c>
      <c r="B723" s="47"/>
      <c r="C723" s="8" t="s">
        <v>120</v>
      </c>
      <c r="D723" s="100">
        <v>10</v>
      </c>
      <c r="E723" s="9"/>
      <c r="F723" s="9">
        <f t="shared" si="100"/>
        <v>10</v>
      </c>
      <c r="G723" s="9">
        <v>8</v>
      </c>
      <c r="H723" s="9">
        <v>10</v>
      </c>
      <c r="I723" s="103" t="s">
        <v>347</v>
      </c>
      <c r="J723" s="104"/>
      <c r="L723" s="47" t="s">
        <v>239</v>
      </c>
      <c r="M723" s="47"/>
      <c r="N723" s="8" t="s">
        <v>120</v>
      </c>
      <c r="O723" s="100">
        <v>10</v>
      </c>
      <c r="P723" s="9"/>
      <c r="Q723" s="9">
        <f t="shared" si="98"/>
        <v>6.7</v>
      </c>
      <c r="R723" s="9">
        <f t="shared" si="99"/>
        <v>3.3000000000000003</v>
      </c>
      <c r="S723" s="9">
        <f t="shared" si="97"/>
        <v>10</v>
      </c>
      <c r="T723" s="103" t="s">
        <v>347</v>
      </c>
    </row>
    <row r="724" spans="1:20" x14ac:dyDescent="0.2">
      <c r="A724" s="47" t="s">
        <v>355</v>
      </c>
      <c r="B724" s="47" t="s">
        <v>355</v>
      </c>
      <c r="C724" s="8" t="s">
        <v>83</v>
      </c>
      <c r="D724" s="100">
        <v>10</v>
      </c>
      <c r="E724" s="9"/>
      <c r="F724" s="9">
        <f t="shared" si="100"/>
        <v>10</v>
      </c>
      <c r="G724" s="9"/>
      <c r="H724" s="9">
        <v>20</v>
      </c>
      <c r="I724" s="103" t="s">
        <v>347</v>
      </c>
      <c r="J724" s="104"/>
      <c r="L724" s="47" t="s">
        <v>355</v>
      </c>
      <c r="M724" s="47" t="s">
        <v>355</v>
      </c>
      <c r="N724" s="8" t="s">
        <v>83</v>
      </c>
      <c r="O724" s="100">
        <v>10</v>
      </c>
      <c r="P724" s="9"/>
      <c r="Q724" s="9">
        <f t="shared" si="98"/>
        <v>6.7</v>
      </c>
      <c r="R724" s="9">
        <f t="shared" si="99"/>
        <v>3.3000000000000003</v>
      </c>
      <c r="S724" s="9">
        <f t="shared" si="97"/>
        <v>10</v>
      </c>
      <c r="T724" s="103" t="s">
        <v>347</v>
      </c>
    </row>
    <row r="725" spans="1:20" x14ac:dyDescent="0.2">
      <c r="A725" s="47" t="s">
        <v>242</v>
      </c>
      <c r="B725" s="47" t="s">
        <v>242</v>
      </c>
      <c r="C725" s="8" t="s">
        <v>121</v>
      </c>
      <c r="D725" s="100">
        <v>80</v>
      </c>
      <c r="E725" s="9"/>
      <c r="F725" s="9">
        <f t="shared" si="100"/>
        <v>80</v>
      </c>
      <c r="G725" s="9"/>
      <c r="H725" s="9">
        <v>80</v>
      </c>
      <c r="I725" s="103" t="s">
        <v>347</v>
      </c>
      <c r="J725" s="104"/>
      <c r="L725" s="47" t="s">
        <v>242</v>
      </c>
      <c r="M725" s="47" t="s">
        <v>242</v>
      </c>
      <c r="N725" s="8" t="s">
        <v>121</v>
      </c>
      <c r="O725" s="100">
        <v>80</v>
      </c>
      <c r="P725" s="9"/>
      <c r="Q725" s="9">
        <f t="shared" si="98"/>
        <v>53.6</v>
      </c>
      <c r="R725" s="9">
        <f t="shared" si="99"/>
        <v>26.400000000000002</v>
      </c>
      <c r="S725" s="9">
        <f t="shared" si="97"/>
        <v>80</v>
      </c>
      <c r="T725" s="103" t="s">
        <v>347</v>
      </c>
    </row>
    <row r="726" spans="1:20" x14ac:dyDescent="0.2">
      <c r="A726" s="47" t="s">
        <v>240</v>
      </c>
      <c r="B726" s="47" t="s">
        <v>240</v>
      </c>
      <c r="C726" s="8" t="s">
        <v>61</v>
      </c>
      <c r="D726" s="100">
        <v>10</v>
      </c>
      <c r="E726" s="9"/>
      <c r="F726" s="9">
        <f>SUM(D726:E726)</f>
        <v>10</v>
      </c>
      <c r="G726" s="9"/>
      <c r="H726" s="9">
        <v>10</v>
      </c>
      <c r="I726" s="103" t="s">
        <v>347</v>
      </c>
      <c r="J726" s="104"/>
      <c r="L726" s="47" t="s">
        <v>240</v>
      </c>
      <c r="M726" s="47" t="s">
        <v>240</v>
      </c>
      <c r="N726" s="8" t="s">
        <v>61</v>
      </c>
      <c r="O726" s="100">
        <v>10</v>
      </c>
      <c r="P726" s="9"/>
      <c r="Q726" s="9">
        <f t="shared" si="98"/>
        <v>6.7</v>
      </c>
      <c r="R726" s="9">
        <f t="shared" si="99"/>
        <v>3.3000000000000003</v>
      </c>
      <c r="S726" s="9">
        <f t="shared" si="97"/>
        <v>10</v>
      </c>
      <c r="T726" s="103" t="s">
        <v>347</v>
      </c>
    </row>
    <row r="727" spans="1:20" x14ac:dyDescent="0.2">
      <c r="A727" s="47" t="s">
        <v>240</v>
      </c>
      <c r="B727" s="47"/>
      <c r="C727" s="8" t="s">
        <v>55</v>
      </c>
      <c r="D727" s="100">
        <v>10</v>
      </c>
      <c r="E727" s="9"/>
      <c r="F727" s="9">
        <f t="shared" ref="F727:F733" si="101">SUM(D727:E727)</f>
        <v>10</v>
      </c>
      <c r="G727" s="9"/>
      <c r="H727" s="9">
        <v>10</v>
      </c>
      <c r="I727" s="103" t="s">
        <v>347</v>
      </c>
      <c r="J727" s="104"/>
      <c r="L727" s="47" t="s">
        <v>240</v>
      </c>
      <c r="M727" s="47"/>
      <c r="N727" s="8" t="s">
        <v>55</v>
      </c>
      <c r="O727" s="100">
        <v>10</v>
      </c>
      <c r="P727" s="9"/>
      <c r="Q727" s="9">
        <f t="shared" si="98"/>
        <v>6.7</v>
      </c>
      <c r="R727" s="9">
        <f t="shared" si="99"/>
        <v>3.3000000000000003</v>
      </c>
      <c r="S727" s="9">
        <f t="shared" si="97"/>
        <v>10</v>
      </c>
      <c r="T727" s="103" t="s">
        <v>347</v>
      </c>
    </row>
    <row r="728" spans="1:20" x14ac:dyDescent="0.2">
      <c r="A728" s="47" t="s">
        <v>240</v>
      </c>
      <c r="B728" s="47"/>
      <c r="C728" s="8" t="s">
        <v>113</v>
      </c>
      <c r="D728" s="100">
        <v>10</v>
      </c>
      <c r="E728" s="9"/>
      <c r="F728" s="9">
        <f t="shared" si="101"/>
        <v>10</v>
      </c>
      <c r="G728" s="9">
        <v>7</v>
      </c>
      <c r="H728" s="9">
        <v>10</v>
      </c>
      <c r="I728" s="103" t="s">
        <v>347</v>
      </c>
      <c r="J728" s="104"/>
      <c r="L728" s="47" t="s">
        <v>240</v>
      </c>
      <c r="M728" s="47"/>
      <c r="N728" s="8" t="s">
        <v>113</v>
      </c>
      <c r="O728" s="100">
        <v>10</v>
      </c>
      <c r="P728" s="9"/>
      <c r="Q728" s="9">
        <f t="shared" si="98"/>
        <v>6.7</v>
      </c>
      <c r="R728" s="9">
        <f t="shared" si="99"/>
        <v>3.3000000000000003</v>
      </c>
      <c r="S728" s="9">
        <f t="shared" si="97"/>
        <v>10</v>
      </c>
      <c r="T728" s="103" t="s">
        <v>347</v>
      </c>
    </row>
    <row r="729" spans="1:20" x14ac:dyDescent="0.2">
      <c r="A729" s="47" t="s">
        <v>240</v>
      </c>
      <c r="B729" s="47"/>
      <c r="C729" s="8" t="s">
        <v>135</v>
      </c>
      <c r="D729" s="100">
        <v>50</v>
      </c>
      <c r="E729" s="9"/>
      <c r="F729" s="9">
        <f t="shared" si="101"/>
        <v>50</v>
      </c>
      <c r="G729" s="9"/>
      <c r="H729" s="9">
        <v>50</v>
      </c>
      <c r="I729" s="103" t="s">
        <v>347</v>
      </c>
      <c r="J729" s="104"/>
      <c r="L729" s="47" t="s">
        <v>240</v>
      </c>
      <c r="M729" s="47"/>
      <c r="N729" s="8" t="s">
        <v>135</v>
      </c>
      <c r="O729" s="100">
        <v>50</v>
      </c>
      <c r="P729" s="9"/>
      <c r="Q729" s="9">
        <f t="shared" si="98"/>
        <v>33.5</v>
      </c>
      <c r="R729" s="9">
        <v>16</v>
      </c>
      <c r="S729" s="9">
        <f t="shared" si="97"/>
        <v>49.5</v>
      </c>
      <c r="T729" s="103" t="s">
        <v>347</v>
      </c>
    </row>
    <row r="730" spans="1:20" x14ac:dyDescent="0.2">
      <c r="A730" s="47" t="s">
        <v>240</v>
      </c>
      <c r="B730" s="47"/>
      <c r="C730" s="8" t="s">
        <v>117</v>
      </c>
      <c r="D730" s="102">
        <v>20</v>
      </c>
      <c r="E730" s="9"/>
      <c r="F730" s="9">
        <f t="shared" si="101"/>
        <v>20</v>
      </c>
      <c r="G730" s="9"/>
      <c r="H730" s="9">
        <v>20</v>
      </c>
      <c r="I730" s="103" t="s">
        <v>347</v>
      </c>
      <c r="J730" s="104"/>
      <c r="L730" s="47" t="s">
        <v>240</v>
      </c>
      <c r="M730" s="47"/>
      <c r="N730" s="8" t="s">
        <v>117</v>
      </c>
      <c r="O730" s="102">
        <v>20</v>
      </c>
      <c r="P730" s="9"/>
      <c r="Q730" s="9">
        <f t="shared" si="98"/>
        <v>13.4</v>
      </c>
      <c r="R730" s="9">
        <f t="shared" si="99"/>
        <v>6.6000000000000005</v>
      </c>
      <c r="S730" s="9">
        <f t="shared" si="97"/>
        <v>20</v>
      </c>
      <c r="T730" s="103" t="s">
        <v>347</v>
      </c>
    </row>
    <row r="731" spans="1:20" x14ac:dyDescent="0.2">
      <c r="A731" s="47" t="s">
        <v>240</v>
      </c>
      <c r="B731" s="47"/>
      <c r="C731" s="8" t="s">
        <v>136</v>
      </c>
      <c r="D731" s="100">
        <v>20</v>
      </c>
      <c r="E731" s="9"/>
      <c r="F731" s="9">
        <f t="shared" si="101"/>
        <v>20</v>
      </c>
      <c r="G731" s="9">
        <v>4</v>
      </c>
      <c r="H731" s="9">
        <v>20</v>
      </c>
      <c r="I731" s="103" t="s">
        <v>347</v>
      </c>
      <c r="J731" s="104"/>
      <c r="L731" s="47" t="s">
        <v>240</v>
      </c>
      <c r="M731" s="47"/>
      <c r="N731" s="8" t="s">
        <v>136</v>
      </c>
      <c r="O731" s="100">
        <v>20</v>
      </c>
      <c r="P731" s="9"/>
      <c r="Q731" s="9">
        <f t="shared" si="98"/>
        <v>13.4</v>
      </c>
      <c r="R731" s="9">
        <f t="shared" si="99"/>
        <v>6.6000000000000005</v>
      </c>
      <c r="S731" s="9">
        <f t="shared" si="97"/>
        <v>20</v>
      </c>
      <c r="T731" s="103" t="s">
        <v>347</v>
      </c>
    </row>
    <row r="732" spans="1:20" x14ac:dyDescent="0.2">
      <c r="A732" s="47" t="s">
        <v>236</v>
      </c>
      <c r="B732" s="47" t="s">
        <v>236</v>
      </c>
      <c r="C732" s="8" t="s">
        <v>62</v>
      </c>
      <c r="D732" s="100">
        <v>120</v>
      </c>
      <c r="E732" s="9"/>
      <c r="F732" s="9">
        <f t="shared" si="101"/>
        <v>120</v>
      </c>
      <c r="G732" s="9">
        <v>34</v>
      </c>
      <c r="H732" s="9">
        <v>100</v>
      </c>
      <c r="I732" s="103" t="s">
        <v>347</v>
      </c>
      <c r="J732" s="104"/>
      <c r="L732" s="47" t="s">
        <v>236</v>
      </c>
      <c r="M732" s="47" t="s">
        <v>236</v>
      </c>
      <c r="N732" s="8" t="s">
        <v>62</v>
      </c>
      <c r="O732" s="100">
        <v>120</v>
      </c>
      <c r="P732" s="9"/>
      <c r="Q732" s="9">
        <f t="shared" si="98"/>
        <v>80.400000000000006</v>
      </c>
      <c r="R732" s="9">
        <f t="shared" si="99"/>
        <v>39.6</v>
      </c>
      <c r="S732" s="9">
        <f t="shared" si="97"/>
        <v>120</v>
      </c>
      <c r="T732" s="103" t="s">
        <v>347</v>
      </c>
    </row>
    <row r="733" spans="1:20" x14ac:dyDescent="0.2">
      <c r="A733" s="47" t="s">
        <v>350</v>
      </c>
      <c r="B733" s="47" t="s">
        <v>350</v>
      </c>
      <c r="C733" s="8" t="s">
        <v>56</v>
      </c>
      <c r="D733" s="102">
        <v>264</v>
      </c>
      <c r="E733" s="9"/>
      <c r="F733" s="9">
        <f t="shared" si="101"/>
        <v>264</v>
      </c>
      <c r="G733" s="9">
        <v>91</v>
      </c>
      <c r="H733" s="9">
        <v>282</v>
      </c>
      <c r="I733" s="103" t="s">
        <v>347</v>
      </c>
      <c r="J733" s="103" t="e">
        <f>SUM(#REF!,#REF!)</f>
        <v>#REF!</v>
      </c>
      <c r="K733" s="12"/>
      <c r="L733" s="47" t="s">
        <v>350</v>
      </c>
      <c r="M733" s="47" t="s">
        <v>350</v>
      </c>
      <c r="N733" s="8" t="s">
        <v>56</v>
      </c>
      <c r="O733" s="102">
        <v>264</v>
      </c>
      <c r="P733" s="9"/>
      <c r="Q733" s="9">
        <f t="shared" si="98"/>
        <v>176.88000000000002</v>
      </c>
      <c r="R733" s="9">
        <f t="shared" si="99"/>
        <v>87.12</v>
      </c>
      <c r="S733" s="9">
        <f t="shared" si="97"/>
        <v>264</v>
      </c>
      <c r="T733" s="103" t="s">
        <v>347</v>
      </c>
    </row>
    <row r="734" spans="1:20" s="3" customFormat="1" x14ac:dyDescent="0.2">
      <c r="A734" s="48"/>
      <c r="B734" s="48"/>
      <c r="C734" s="13" t="s">
        <v>54</v>
      </c>
      <c r="D734" s="14">
        <f>SUM(D698:D733)</f>
        <v>10562</v>
      </c>
      <c r="E734" s="14">
        <f>SUM(E698:E733)</f>
        <v>150</v>
      </c>
      <c r="F734" s="14">
        <f>SUM(F698:F733)</f>
        <v>10712</v>
      </c>
      <c r="G734" s="14">
        <f>SUM(G698:G733)</f>
        <v>9602</v>
      </c>
      <c r="H734" s="14">
        <f>SUM(H698:H733)</f>
        <v>10185</v>
      </c>
      <c r="I734" s="6"/>
      <c r="L734" s="48"/>
      <c r="M734" s="48"/>
      <c r="N734" s="13" t="s">
        <v>54</v>
      </c>
      <c r="O734" s="14">
        <f>SUM(O698:O733)</f>
        <v>10562</v>
      </c>
      <c r="P734" s="14">
        <f>SUM(P698:P733)</f>
        <v>0</v>
      </c>
      <c r="Q734" s="14">
        <f>SUM(Q698:Q733)</f>
        <v>7117.949999999998</v>
      </c>
      <c r="R734" s="14">
        <v>3444</v>
      </c>
      <c r="S734" s="9">
        <f t="shared" si="97"/>
        <v>10561.949999999997</v>
      </c>
      <c r="T734" s="6"/>
    </row>
    <row r="735" spans="1:20" s="3" customFormat="1" x14ac:dyDescent="0.2">
      <c r="A735" s="45"/>
      <c r="B735" s="45"/>
      <c r="D735" s="6"/>
      <c r="E735" s="6"/>
      <c r="F735" s="6"/>
      <c r="G735" s="6"/>
      <c r="H735" s="6"/>
      <c r="I735" s="6"/>
      <c r="L735" s="45"/>
      <c r="M735" s="45"/>
      <c r="O735" s="6"/>
      <c r="P735" s="6"/>
      <c r="Q735" s="6"/>
      <c r="R735" s="12"/>
      <c r="T735" s="6"/>
    </row>
    <row r="736" spans="1:20" s="3" customFormat="1" x14ac:dyDescent="0.2">
      <c r="A736" s="45"/>
      <c r="B736" s="45"/>
      <c r="D736" s="6"/>
      <c r="E736" s="6"/>
      <c r="F736" s="6"/>
      <c r="G736" s="6"/>
      <c r="H736" s="6"/>
      <c r="I736" s="6"/>
      <c r="L736" s="45"/>
      <c r="M736" s="45"/>
      <c r="O736" s="6"/>
      <c r="P736" s="6"/>
      <c r="Q736" s="6"/>
      <c r="R736" s="12"/>
      <c r="T736" s="6"/>
    </row>
    <row r="737" spans="1:20" s="1" customFormat="1" x14ac:dyDescent="0.2">
      <c r="A737" s="44" t="s">
        <v>258</v>
      </c>
      <c r="B737" s="44"/>
      <c r="C737" s="1" t="s">
        <v>320</v>
      </c>
      <c r="D737" s="5"/>
      <c r="E737" s="5"/>
      <c r="F737" s="5"/>
      <c r="G737" s="5"/>
      <c r="H737" s="5"/>
      <c r="I737" s="5"/>
      <c r="J737" s="21"/>
      <c r="K737" s="21"/>
      <c r="L737" s="44" t="s">
        <v>258</v>
      </c>
      <c r="M737" s="44"/>
      <c r="N737" s="1" t="s">
        <v>320</v>
      </c>
      <c r="O737" s="5"/>
      <c r="P737" s="12"/>
      <c r="Q737" s="12"/>
      <c r="R737" s="12"/>
      <c r="S737" s="34"/>
      <c r="T737" s="5"/>
    </row>
    <row r="738" spans="1:20" s="18" customFormat="1" x14ac:dyDescent="0.2">
      <c r="A738" s="55" t="s">
        <v>51</v>
      </c>
      <c r="B738" s="55"/>
      <c r="D738" s="19"/>
      <c r="E738" s="19"/>
      <c r="F738" s="19"/>
      <c r="G738" s="19"/>
      <c r="H738" s="19"/>
      <c r="I738" s="19"/>
      <c r="J738" s="21"/>
      <c r="K738" s="21"/>
      <c r="L738" s="55" t="s">
        <v>51</v>
      </c>
      <c r="M738" s="55"/>
      <c r="O738" s="19"/>
      <c r="P738" s="12"/>
      <c r="Q738" s="12"/>
      <c r="R738" s="12"/>
      <c r="S738" s="106"/>
      <c r="T738" s="19"/>
    </row>
    <row r="739" spans="1:20" x14ac:dyDescent="0.2">
      <c r="A739" s="47" t="s">
        <v>427</v>
      </c>
      <c r="B739" s="47" t="s">
        <v>357</v>
      </c>
      <c r="C739" s="8" t="s">
        <v>158</v>
      </c>
      <c r="D739" s="9">
        <v>8063</v>
      </c>
      <c r="E739" s="9"/>
      <c r="F739" s="9">
        <f>SUM(D739:E739)</f>
        <v>8063</v>
      </c>
      <c r="G739" s="9">
        <v>8046</v>
      </c>
      <c r="H739" s="9">
        <v>9238</v>
      </c>
      <c r="I739" s="12" t="s">
        <v>347</v>
      </c>
      <c r="J739" s="21"/>
      <c r="K739" s="21"/>
      <c r="L739" s="47" t="s">
        <v>427</v>
      </c>
      <c r="M739" s="47" t="s">
        <v>357</v>
      </c>
      <c r="N739" s="8" t="s">
        <v>158</v>
      </c>
      <c r="O739" s="9">
        <v>8063</v>
      </c>
      <c r="P739" s="9"/>
      <c r="Q739" s="9">
        <v>5402</v>
      </c>
      <c r="R739" s="9">
        <v>2661</v>
      </c>
      <c r="S739" s="67">
        <f>SUM(Q739:R739)</f>
        <v>8063</v>
      </c>
      <c r="T739" s="12" t="s">
        <v>347</v>
      </c>
    </row>
    <row r="740" spans="1:20" s="3" customFormat="1" x14ac:dyDescent="0.2">
      <c r="A740" s="48"/>
      <c r="B740" s="48"/>
      <c r="C740" s="13" t="s">
        <v>52</v>
      </c>
      <c r="D740" s="14">
        <f>SUM(D739:D739)</f>
        <v>8063</v>
      </c>
      <c r="E740" s="14">
        <f>SUM(E739:E739)</f>
        <v>0</v>
      </c>
      <c r="F740" s="14">
        <f>SUM(F739:F739)</f>
        <v>8063</v>
      </c>
      <c r="G740" s="14">
        <f>SUM(G739:G739)</f>
        <v>8046</v>
      </c>
      <c r="H740" s="14">
        <f>SUM(H739:H739)</f>
        <v>9238</v>
      </c>
      <c r="I740" s="6"/>
      <c r="J740" s="4"/>
      <c r="K740" s="4"/>
      <c r="L740" s="48"/>
      <c r="M740" s="48"/>
      <c r="N740" s="13" t="s">
        <v>52</v>
      </c>
      <c r="O740" s="14">
        <f>SUM(O739:O739)</f>
        <v>8063</v>
      </c>
      <c r="P740" s="14">
        <f>SUM(P739:P739)</f>
        <v>0</v>
      </c>
      <c r="Q740" s="14">
        <f>SUM(Q739:Q739)</f>
        <v>5402</v>
      </c>
      <c r="R740" s="14">
        <f>SUM(R739:R739)</f>
        <v>2661</v>
      </c>
      <c r="S740" s="14">
        <f>SUM(S739:S739)</f>
        <v>8063</v>
      </c>
    </row>
    <row r="741" spans="1:20" s="3" customFormat="1" x14ac:dyDescent="0.2">
      <c r="A741" s="45"/>
      <c r="B741" s="45"/>
      <c r="D741" s="6"/>
      <c r="E741" s="6"/>
      <c r="F741" s="6"/>
      <c r="G741" s="6"/>
      <c r="H741" s="6"/>
      <c r="I741" s="6"/>
      <c r="J741" s="4"/>
      <c r="K741" s="4"/>
      <c r="L741" s="45"/>
      <c r="M741" s="45"/>
      <c r="O741" s="6"/>
      <c r="P741" s="6"/>
      <c r="Q741" s="6"/>
      <c r="R741" s="6"/>
      <c r="S741" s="6"/>
    </row>
    <row r="742" spans="1:20" s="1" customFormat="1" ht="12.6" customHeight="1" x14ac:dyDescent="0.2">
      <c r="A742" s="44" t="s">
        <v>428</v>
      </c>
      <c r="B742" s="44"/>
      <c r="D742" s="5"/>
      <c r="E742" s="5"/>
      <c r="F742" s="5"/>
      <c r="G742" s="5"/>
      <c r="H742" s="5"/>
      <c r="I742" s="5"/>
      <c r="J742" s="3"/>
      <c r="L742" s="2"/>
      <c r="N742" s="10"/>
      <c r="O742" s="26"/>
      <c r="P742" s="10"/>
      <c r="Q742" s="10"/>
      <c r="R742" s="10"/>
      <c r="S742" s="10"/>
    </row>
    <row r="743" spans="1:20" s="1" customFormat="1" ht="12.6" customHeight="1" x14ac:dyDescent="0.2">
      <c r="A743" s="44" t="s">
        <v>248</v>
      </c>
      <c r="B743" s="44"/>
      <c r="D743" s="5"/>
      <c r="E743" s="5"/>
      <c r="F743" s="5"/>
      <c r="G743" s="5"/>
      <c r="H743" s="5"/>
      <c r="I743" s="5"/>
      <c r="J743" s="3"/>
      <c r="L743" s="2"/>
      <c r="N743" s="10"/>
      <c r="O743" s="26"/>
      <c r="P743" s="10"/>
      <c r="Q743" s="10"/>
      <c r="R743" s="10"/>
      <c r="S743" s="10"/>
    </row>
    <row r="744" spans="1:20" s="3" customFormat="1" ht="12.6" customHeight="1" x14ac:dyDescent="0.2">
      <c r="A744" s="45" t="s">
        <v>53</v>
      </c>
      <c r="B744" s="45"/>
      <c r="D744" s="6"/>
      <c r="E744" s="6"/>
      <c r="F744" s="6"/>
      <c r="G744" s="6"/>
      <c r="H744" s="6"/>
      <c r="I744" s="6"/>
      <c r="L744" s="2"/>
      <c r="O744" s="26"/>
    </row>
    <row r="745" spans="1:20" ht="12.6" customHeight="1" x14ac:dyDescent="0.2">
      <c r="A745" s="47" t="s">
        <v>410</v>
      </c>
      <c r="B745" s="47" t="s">
        <v>358</v>
      </c>
      <c r="C745" s="8" t="s">
        <v>142</v>
      </c>
      <c r="D745" s="9">
        <v>0</v>
      </c>
      <c r="E745" s="9"/>
      <c r="F745" s="9">
        <f>SUM(D745:E745)</f>
        <v>0</v>
      </c>
      <c r="G745" s="9"/>
      <c r="H745" s="9">
        <v>0</v>
      </c>
      <c r="I745" s="12" t="s">
        <v>347</v>
      </c>
      <c r="O745" s="26"/>
    </row>
    <row r="746" spans="1:20" ht="12.6" customHeight="1" x14ac:dyDescent="0.2">
      <c r="A746" s="47" t="s">
        <v>410</v>
      </c>
      <c r="B746" s="47"/>
      <c r="C746" s="8" t="s">
        <v>450</v>
      </c>
      <c r="D746" s="9">
        <v>0</v>
      </c>
      <c r="E746" s="9"/>
      <c r="F746" s="9">
        <f t="shared" ref="F746:F747" si="102">SUM(D746:E746)</f>
        <v>0</v>
      </c>
      <c r="G746" s="9"/>
      <c r="H746" s="9">
        <v>0</v>
      </c>
      <c r="I746" s="12" t="s">
        <v>347</v>
      </c>
      <c r="O746" s="26"/>
    </row>
    <row r="747" spans="1:20" ht="12.6" customHeight="1" x14ac:dyDescent="0.2">
      <c r="A747" s="47" t="s">
        <v>411</v>
      </c>
      <c r="B747" s="47"/>
      <c r="C747" s="8" t="s">
        <v>173</v>
      </c>
      <c r="D747" s="9">
        <v>100</v>
      </c>
      <c r="E747" s="9"/>
      <c r="F747" s="9">
        <f t="shared" si="102"/>
        <v>100</v>
      </c>
      <c r="G747" s="9">
        <v>36</v>
      </c>
      <c r="H747" s="9">
        <v>50</v>
      </c>
      <c r="I747" s="12" t="s">
        <v>347</v>
      </c>
      <c r="O747" s="26"/>
    </row>
    <row r="748" spans="1:20" s="3" customFormat="1" ht="12.6" customHeight="1" x14ac:dyDescent="0.2">
      <c r="A748" s="48"/>
      <c r="B748" s="48"/>
      <c r="C748" s="13" t="s">
        <v>54</v>
      </c>
      <c r="D748" s="14">
        <f t="shared" ref="D748" si="103">SUM(D745:D747)</f>
        <v>100</v>
      </c>
      <c r="E748" s="14">
        <f t="shared" ref="E748:F748" si="104">SUM(E745:E747)</f>
        <v>0</v>
      </c>
      <c r="F748" s="14">
        <f t="shared" si="104"/>
        <v>100</v>
      </c>
      <c r="G748" s="14">
        <f t="shared" ref="G748:H748" si="105">SUM(G745:G747)</f>
        <v>36</v>
      </c>
      <c r="H748" s="14">
        <f t="shared" si="105"/>
        <v>50</v>
      </c>
      <c r="I748" s="6"/>
      <c r="O748" s="26"/>
    </row>
    <row r="749" spans="1:20" s="3" customFormat="1" ht="12.6" customHeight="1" x14ac:dyDescent="0.2">
      <c r="A749" s="45"/>
      <c r="B749" s="45"/>
      <c r="D749" s="6"/>
      <c r="E749" s="6"/>
      <c r="F749" s="6"/>
      <c r="G749" s="6"/>
      <c r="H749" s="6"/>
      <c r="I749" s="6"/>
      <c r="O749" s="26"/>
    </row>
    <row r="750" spans="1:20" s="1" customFormat="1" ht="12.6" customHeight="1" x14ac:dyDescent="0.2">
      <c r="A750" s="44" t="s">
        <v>428</v>
      </c>
      <c r="B750" s="44"/>
      <c r="D750" s="5"/>
      <c r="E750" s="5"/>
      <c r="F750" s="5"/>
      <c r="G750" s="5"/>
      <c r="H750" s="5"/>
      <c r="I750" s="5"/>
      <c r="J750" s="3"/>
      <c r="L750" s="2"/>
      <c r="N750" s="10"/>
      <c r="O750" s="26"/>
      <c r="P750" s="10"/>
      <c r="Q750" s="10"/>
      <c r="R750" s="10"/>
      <c r="S750" s="10"/>
    </row>
    <row r="751" spans="1:20" s="1" customFormat="1" ht="12.6" customHeight="1" x14ac:dyDescent="0.2">
      <c r="A751" s="44" t="s">
        <v>248</v>
      </c>
      <c r="B751" s="44"/>
      <c r="D751" s="5"/>
      <c r="E751" s="5"/>
      <c r="F751" s="5"/>
      <c r="G751" s="5"/>
      <c r="H751" s="5"/>
      <c r="I751" s="5"/>
      <c r="J751" s="3"/>
      <c r="L751" s="2"/>
      <c r="N751" s="10"/>
      <c r="O751" s="26"/>
      <c r="P751" s="10"/>
      <c r="Q751" s="10"/>
      <c r="R751" s="10"/>
      <c r="S751" s="10"/>
    </row>
    <row r="752" spans="1:20" s="3" customFormat="1" ht="12.6" customHeight="1" x14ac:dyDescent="0.2">
      <c r="A752" s="55" t="s">
        <v>51</v>
      </c>
      <c r="B752" s="55"/>
      <c r="C752" s="18"/>
      <c r="D752" s="19"/>
      <c r="E752" s="19"/>
      <c r="F752" s="19"/>
      <c r="G752" s="19"/>
      <c r="H752" s="19"/>
      <c r="I752" s="19"/>
      <c r="O752" s="26"/>
    </row>
    <row r="753" spans="1:15" s="3" customFormat="1" ht="12.6" customHeight="1" x14ac:dyDescent="0.2">
      <c r="A753" s="47" t="s">
        <v>409</v>
      </c>
      <c r="B753" s="47" t="s">
        <v>357</v>
      </c>
      <c r="C753" s="8" t="s">
        <v>228</v>
      </c>
      <c r="D753" s="9">
        <v>1061</v>
      </c>
      <c r="E753" s="9">
        <v>0</v>
      </c>
      <c r="F753" s="9">
        <f>SUM(D753:E753)</f>
        <v>1061</v>
      </c>
      <c r="G753" s="9">
        <v>1061</v>
      </c>
      <c r="H753" s="9">
        <v>0</v>
      </c>
      <c r="I753" s="12" t="s">
        <v>347</v>
      </c>
      <c r="O753" s="26"/>
    </row>
    <row r="754" spans="1:15" s="3" customFormat="1" ht="12.6" customHeight="1" x14ac:dyDescent="0.2">
      <c r="A754" s="48"/>
      <c r="B754" s="48"/>
      <c r="C754" s="13" t="s">
        <v>52</v>
      </c>
      <c r="D754" s="14">
        <f t="shared" ref="D754" si="106">SUM(D753:D753)</f>
        <v>1061</v>
      </c>
      <c r="E754" s="14">
        <f t="shared" ref="E754:F754" si="107">SUM(E753:E753)</f>
        <v>0</v>
      </c>
      <c r="F754" s="14">
        <f t="shared" si="107"/>
        <v>1061</v>
      </c>
      <c r="G754" s="14">
        <f t="shared" ref="G754:H754" si="108">SUM(G753:G753)</f>
        <v>1061</v>
      </c>
      <c r="H754" s="14">
        <f t="shared" si="108"/>
        <v>0</v>
      </c>
      <c r="I754" s="6"/>
      <c r="O754" s="26"/>
    </row>
    <row r="755" spans="1:15" s="3" customFormat="1" ht="12.6" customHeight="1" x14ac:dyDescent="0.2">
      <c r="A755" s="45"/>
      <c r="B755" s="45"/>
      <c r="D755" s="6"/>
      <c r="E755" s="6"/>
      <c r="F755" s="6"/>
      <c r="G755" s="6"/>
      <c r="H755" s="6"/>
      <c r="I755" s="6"/>
      <c r="O755" s="26"/>
    </row>
    <row r="756" spans="1:15" s="1" customFormat="1" x14ac:dyDescent="0.2">
      <c r="A756" s="44" t="s">
        <v>259</v>
      </c>
      <c r="B756" s="44"/>
      <c r="D756" s="5"/>
      <c r="E756" s="5"/>
      <c r="F756" s="5"/>
      <c r="G756" s="5"/>
      <c r="H756" s="5"/>
      <c r="I756" s="5"/>
      <c r="J756" s="3"/>
      <c r="L756" s="2"/>
      <c r="O756" s="26"/>
    </row>
    <row r="757" spans="1:15" s="1" customFormat="1" x14ac:dyDescent="0.2">
      <c r="A757" s="44" t="s">
        <v>248</v>
      </c>
      <c r="B757" s="44"/>
      <c r="D757" s="5"/>
      <c r="E757" s="5"/>
      <c r="F757" s="5"/>
      <c r="G757" s="5"/>
      <c r="H757" s="5"/>
      <c r="I757" s="5"/>
      <c r="J757" s="3"/>
      <c r="L757" s="2"/>
      <c r="O757" s="26"/>
    </row>
    <row r="758" spans="1:15" s="3" customFormat="1" x14ac:dyDescent="0.2">
      <c r="A758" s="45" t="s">
        <v>53</v>
      </c>
      <c r="B758" s="45"/>
      <c r="D758" s="6"/>
      <c r="E758" s="6"/>
      <c r="F758" s="6"/>
      <c r="G758" s="6"/>
      <c r="H758" s="6"/>
      <c r="I758" s="6"/>
      <c r="L758" s="2"/>
      <c r="O758" s="26"/>
    </row>
    <row r="759" spans="1:15" x14ac:dyDescent="0.2">
      <c r="A759" s="47" t="s">
        <v>429</v>
      </c>
      <c r="B759" s="47" t="s">
        <v>377</v>
      </c>
      <c r="C759" s="8" t="s">
        <v>316</v>
      </c>
      <c r="D759" s="9">
        <v>650</v>
      </c>
      <c r="E759" s="9"/>
      <c r="F759" s="9">
        <f>SUM(D759:E759)</f>
        <v>650</v>
      </c>
      <c r="G759" s="9">
        <v>486</v>
      </c>
      <c r="H759" s="9">
        <v>650</v>
      </c>
      <c r="I759" s="12" t="s">
        <v>347</v>
      </c>
      <c r="J759" s="21"/>
      <c r="O759" s="26"/>
    </row>
    <row r="760" spans="1:15" x14ac:dyDescent="0.2">
      <c r="A760" s="47" t="s">
        <v>430</v>
      </c>
      <c r="B760" s="47"/>
      <c r="C760" s="8" t="s">
        <v>304</v>
      </c>
      <c r="D760" s="9">
        <v>600</v>
      </c>
      <c r="E760" s="9"/>
      <c r="F760" s="9">
        <f t="shared" ref="F760:F772" si="109">SUM(D760:E760)</f>
        <v>600</v>
      </c>
      <c r="G760" s="9">
        <v>710</v>
      </c>
      <c r="H760" s="9">
        <v>800</v>
      </c>
      <c r="I760" s="12" t="s">
        <v>347</v>
      </c>
      <c r="O760" s="26"/>
    </row>
    <row r="761" spans="1:15" x14ac:dyDescent="0.2">
      <c r="A761" s="47" t="s">
        <v>429</v>
      </c>
      <c r="B761" s="47"/>
      <c r="C761" s="8" t="s">
        <v>317</v>
      </c>
      <c r="D761" s="9">
        <v>210</v>
      </c>
      <c r="E761" s="9"/>
      <c r="F761" s="9">
        <f t="shared" si="109"/>
        <v>210</v>
      </c>
      <c r="G761" s="9">
        <v>325</v>
      </c>
      <c r="H761" s="9">
        <v>425</v>
      </c>
      <c r="I761" s="12" t="s">
        <v>347</v>
      </c>
      <c r="O761" s="26"/>
    </row>
    <row r="762" spans="1:15" x14ac:dyDescent="0.2">
      <c r="A762" s="47" t="s">
        <v>429</v>
      </c>
      <c r="B762" s="47"/>
      <c r="C762" s="8" t="s">
        <v>319</v>
      </c>
      <c r="D762" s="9">
        <v>350</v>
      </c>
      <c r="E762" s="9"/>
      <c r="F762" s="9">
        <f t="shared" si="109"/>
        <v>350</v>
      </c>
      <c r="G762" s="9">
        <v>207</v>
      </c>
      <c r="H762" s="9">
        <v>350</v>
      </c>
      <c r="I762" s="12" t="s">
        <v>347</v>
      </c>
      <c r="O762" s="26"/>
    </row>
    <row r="763" spans="1:15" x14ac:dyDescent="0.2">
      <c r="A763" s="47" t="s">
        <v>431</v>
      </c>
      <c r="B763" s="47"/>
      <c r="C763" s="8" t="s">
        <v>76</v>
      </c>
      <c r="D763" s="9">
        <v>300</v>
      </c>
      <c r="E763" s="9"/>
      <c r="F763" s="9">
        <f t="shared" si="109"/>
        <v>300</v>
      </c>
      <c r="G763" s="9"/>
      <c r="H763" s="9">
        <v>300</v>
      </c>
      <c r="I763" s="12" t="s">
        <v>347</v>
      </c>
      <c r="O763" s="26"/>
    </row>
    <row r="764" spans="1:15" x14ac:dyDescent="0.2">
      <c r="A764" s="46" t="s">
        <v>432</v>
      </c>
      <c r="B764" s="47"/>
      <c r="C764" s="8" t="s">
        <v>520</v>
      </c>
      <c r="D764" s="9">
        <v>1300</v>
      </c>
      <c r="E764" s="9"/>
      <c r="F764" s="9">
        <f t="shared" si="109"/>
        <v>1300</v>
      </c>
      <c r="G764" s="9">
        <v>1680</v>
      </c>
      <c r="H764" s="9">
        <v>1760</v>
      </c>
      <c r="I764" s="17" t="s">
        <v>346</v>
      </c>
      <c r="O764" s="26"/>
    </row>
    <row r="765" spans="1:15" s="2" customFormat="1" x14ac:dyDescent="0.2">
      <c r="A765" s="46" t="s">
        <v>432</v>
      </c>
      <c r="B765" s="46"/>
      <c r="C765" s="15" t="s">
        <v>146</v>
      </c>
      <c r="D765" s="16">
        <v>200</v>
      </c>
      <c r="E765" s="16"/>
      <c r="F765" s="9">
        <f t="shared" si="109"/>
        <v>200</v>
      </c>
      <c r="G765" s="16">
        <v>200</v>
      </c>
      <c r="H765" s="16">
        <v>200</v>
      </c>
      <c r="I765" s="17" t="s">
        <v>346</v>
      </c>
      <c r="J765" s="10"/>
      <c r="O765" s="26"/>
    </row>
    <row r="766" spans="1:15" x14ac:dyDescent="0.2">
      <c r="A766" s="46" t="s">
        <v>432</v>
      </c>
      <c r="B766" s="46"/>
      <c r="C766" s="8" t="s">
        <v>318</v>
      </c>
      <c r="D766" s="9">
        <v>600</v>
      </c>
      <c r="E766" s="9"/>
      <c r="F766" s="9">
        <f t="shared" si="109"/>
        <v>600</v>
      </c>
      <c r="G766" s="9">
        <v>650</v>
      </c>
      <c r="H766" s="9">
        <v>700</v>
      </c>
      <c r="I766" s="17" t="s">
        <v>346</v>
      </c>
      <c r="O766" s="26"/>
    </row>
    <row r="767" spans="1:15" x14ac:dyDescent="0.2">
      <c r="A767" s="46" t="s">
        <v>432</v>
      </c>
      <c r="B767" s="46"/>
      <c r="C767" s="8" t="s">
        <v>143</v>
      </c>
      <c r="D767" s="9">
        <v>200</v>
      </c>
      <c r="E767" s="9"/>
      <c r="F767" s="9">
        <f t="shared" si="109"/>
        <v>200</v>
      </c>
      <c r="G767" s="9">
        <v>20</v>
      </c>
      <c r="H767" s="9">
        <v>200</v>
      </c>
      <c r="I767" s="17" t="s">
        <v>346</v>
      </c>
      <c r="O767" s="26"/>
    </row>
    <row r="768" spans="1:15" x14ac:dyDescent="0.2">
      <c r="A768" s="46" t="s">
        <v>432</v>
      </c>
      <c r="B768" s="46"/>
      <c r="C768" s="8" t="s">
        <v>7</v>
      </c>
      <c r="D768" s="9">
        <v>100</v>
      </c>
      <c r="E768" s="9"/>
      <c r="F768" s="9">
        <f t="shared" si="109"/>
        <v>100</v>
      </c>
      <c r="G768" s="9"/>
      <c r="H768" s="9">
        <v>0</v>
      </c>
      <c r="I768" s="17" t="s">
        <v>346</v>
      </c>
      <c r="O768" s="26"/>
    </row>
    <row r="769" spans="1:15" x14ac:dyDescent="0.2">
      <c r="A769" s="46" t="s">
        <v>432</v>
      </c>
      <c r="B769" s="46"/>
      <c r="C769" s="8" t="s">
        <v>447</v>
      </c>
      <c r="D769" s="9">
        <v>700</v>
      </c>
      <c r="E769" s="9"/>
      <c r="F769" s="9">
        <f t="shared" si="109"/>
        <v>700</v>
      </c>
      <c r="G769" s="9">
        <v>930</v>
      </c>
      <c r="H769" s="9">
        <v>975</v>
      </c>
      <c r="I769" s="17" t="s">
        <v>346</v>
      </c>
      <c r="O769" s="26"/>
    </row>
    <row r="770" spans="1:15" x14ac:dyDescent="0.2">
      <c r="A770" s="46" t="s">
        <v>432</v>
      </c>
      <c r="B770" s="46"/>
      <c r="C770" s="8" t="s">
        <v>144</v>
      </c>
      <c r="D770" s="9">
        <v>200</v>
      </c>
      <c r="E770" s="9"/>
      <c r="F770" s="9">
        <f t="shared" si="109"/>
        <v>200</v>
      </c>
      <c r="G770" s="9"/>
      <c r="H770" s="9">
        <v>200</v>
      </c>
      <c r="I770" s="17" t="s">
        <v>346</v>
      </c>
      <c r="J770" s="10" t="s">
        <v>145</v>
      </c>
      <c r="O770" s="26"/>
    </row>
    <row r="771" spans="1:15" x14ac:dyDescent="0.2">
      <c r="A771" s="46" t="s">
        <v>359</v>
      </c>
      <c r="B771" s="46" t="s">
        <v>359</v>
      </c>
      <c r="C771" s="8" t="s">
        <v>472</v>
      </c>
      <c r="D771" s="9">
        <v>0</v>
      </c>
      <c r="E771" s="9">
        <v>1360</v>
      </c>
      <c r="F771" s="9">
        <f t="shared" si="109"/>
        <v>1360</v>
      </c>
      <c r="G771" s="9">
        <v>1364</v>
      </c>
      <c r="H771" s="9">
        <v>0</v>
      </c>
      <c r="I771" s="12" t="s">
        <v>347</v>
      </c>
      <c r="O771" s="26"/>
    </row>
    <row r="772" spans="1:15" x14ac:dyDescent="0.2">
      <c r="A772" s="46" t="s">
        <v>350</v>
      </c>
      <c r="B772" s="46" t="s">
        <v>350</v>
      </c>
      <c r="C772" s="8" t="s">
        <v>439</v>
      </c>
      <c r="D772" s="9">
        <v>0</v>
      </c>
      <c r="E772" s="9">
        <v>367</v>
      </c>
      <c r="F772" s="9">
        <f t="shared" si="109"/>
        <v>367</v>
      </c>
      <c r="G772" s="9">
        <v>368</v>
      </c>
      <c r="H772" s="9">
        <v>0</v>
      </c>
      <c r="I772" s="12" t="s">
        <v>347</v>
      </c>
      <c r="O772" s="26"/>
    </row>
    <row r="773" spans="1:15" s="3" customFormat="1" x14ac:dyDescent="0.2">
      <c r="A773" s="48"/>
      <c r="B773" s="48"/>
      <c r="C773" s="13" t="s">
        <v>54</v>
      </c>
      <c r="D773" s="14">
        <f>SUM(D759:D772)</f>
        <v>5410</v>
      </c>
      <c r="E773" s="14">
        <f t="shared" ref="E773:F773" si="110">SUM(E759:E772)</f>
        <v>1727</v>
      </c>
      <c r="F773" s="14">
        <f t="shared" si="110"/>
        <v>7137</v>
      </c>
      <c r="G773" s="14">
        <f>SUM(G759:G772)</f>
        <v>6940</v>
      </c>
      <c r="H773" s="14">
        <f>SUM(H759:H772)</f>
        <v>6560</v>
      </c>
      <c r="I773" s="6"/>
      <c r="O773" s="26"/>
    </row>
    <row r="774" spans="1:15" s="3" customFormat="1" x14ac:dyDescent="0.2">
      <c r="A774" s="45"/>
      <c r="B774" s="45"/>
      <c r="D774" s="6"/>
      <c r="E774" s="6"/>
      <c r="F774" s="6"/>
      <c r="G774" s="6"/>
      <c r="H774" s="6"/>
      <c r="I774" s="6"/>
      <c r="O774" s="26"/>
    </row>
    <row r="775" spans="1:15" s="3" customFormat="1" x14ac:dyDescent="0.2">
      <c r="A775" s="45"/>
      <c r="B775" s="45"/>
      <c r="D775" s="6"/>
      <c r="E775" s="6"/>
      <c r="F775" s="6"/>
      <c r="G775" s="6"/>
      <c r="H775" s="6"/>
      <c r="I775" s="6"/>
      <c r="O775" s="26"/>
    </row>
    <row r="776" spans="1:15" s="1" customFormat="1" ht="30.75" customHeight="1" x14ac:dyDescent="0.2">
      <c r="A776" s="44"/>
      <c r="B776" s="44"/>
      <c r="D776" s="31" t="s">
        <v>576</v>
      </c>
      <c r="E776" s="31" t="s">
        <v>577</v>
      </c>
      <c r="F776" s="31" t="s">
        <v>578</v>
      </c>
      <c r="G776" s="31" t="s">
        <v>579</v>
      </c>
      <c r="H776" s="31" t="s">
        <v>698</v>
      </c>
      <c r="I776" s="90"/>
      <c r="K776" s="3"/>
      <c r="L776" s="3"/>
      <c r="M776" s="3"/>
      <c r="N776" s="2"/>
    </row>
    <row r="777" spans="1:15" s="1" customFormat="1" x14ac:dyDescent="0.2">
      <c r="A777" s="116" t="s">
        <v>260</v>
      </c>
      <c r="B777" s="116"/>
      <c r="C777" s="117"/>
      <c r="D777" s="118"/>
      <c r="E777" s="118"/>
      <c r="F777" s="118"/>
      <c r="G777" s="118"/>
      <c r="H777" s="118"/>
      <c r="I777" s="5"/>
      <c r="J777" s="3"/>
      <c r="L777" s="2"/>
      <c r="O777" s="26"/>
    </row>
    <row r="778" spans="1:15" s="1" customFormat="1" x14ac:dyDescent="0.2">
      <c r="A778" s="116" t="s">
        <v>248</v>
      </c>
      <c r="B778" s="116"/>
      <c r="C778" s="117"/>
      <c r="D778" s="118"/>
      <c r="E778" s="118"/>
      <c r="F778" s="118"/>
      <c r="G778" s="118"/>
      <c r="H778" s="118"/>
      <c r="I778" s="5"/>
      <c r="J778" s="3"/>
      <c r="L778" s="2"/>
      <c r="O778" s="26"/>
    </row>
    <row r="779" spans="1:15" s="3" customFormat="1" x14ac:dyDescent="0.2">
      <c r="A779" s="119" t="s">
        <v>53</v>
      </c>
      <c r="B779" s="119"/>
      <c r="C779" s="120"/>
      <c r="D779" s="121"/>
      <c r="E779" s="121"/>
      <c r="F779" s="121"/>
      <c r="G779" s="121"/>
      <c r="H779" s="121"/>
      <c r="I779" s="6"/>
      <c r="L779" s="2"/>
      <c r="O779" s="26"/>
    </row>
    <row r="780" spans="1:15" ht="12" customHeight="1" x14ac:dyDescent="0.2">
      <c r="A780" s="47" t="s">
        <v>408</v>
      </c>
      <c r="B780" s="47" t="s">
        <v>356</v>
      </c>
      <c r="C780" s="8" t="s">
        <v>68</v>
      </c>
      <c r="D780" s="9">
        <v>500</v>
      </c>
      <c r="E780" s="9"/>
      <c r="F780" s="9">
        <f>SUM(D780:E780)</f>
        <v>500</v>
      </c>
      <c r="G780" s="9">
        <v>500</v>
      </c>
      <c r="H780" s="9">
        <v>500</v>
      </c>
      <c r="I780" s="17" t="s">
        <v>346</v>
      </c>
      <c r="O780" s="26"/>
    </row>
    <row r="781" spans="1:15" ht="12" customHeight="1" x14ac:dyDescent="0.2">
      <c r="A781" s="47" t="s">
        <v>408</v>
      </c>
      <c r="B781" s="47"/>
      <c r="C781" s="8" t="s">
        <v>124</v>
      </c>
      <c r="D781" s="9">
        <v>150</v>
      </c>
      <c r="E781" s="9"/>
      <c r="F781" s="9">
        <f t="shared" ref="F781:F802" si="111">SUM(D781:E781)</f>
        <v>150</v>
      </c>
      <c r="G781" s="9">
        <v>74</v>
      </c>
      <c r="H781" s="9">
        <v>150</v>
      </c>
      <c r="I781" s="17" t="s">
        <v>346</v>
      </c>
      <c r="O781" s="26"/>
    </row>
    <row r="782" spans="1:15" ht="12" customHeight="1" x14ac:dyDescent="0.2">
      <c r="A782" s="47" t="s">
        <v>408</v>
      </c>
      <c r="B782" s="47"/>
      <c r="C782" s="8" t="s">
        <v>125</v>
      </c>
      <c r="D782" s="9">
        <v>70</v>
      </c>
      <c r="E782" s="9"/>
      <c r="F782" s="9">
        <f t="shared" si="111"/>
        <v>70</v>
      </c>
      <c r="G782" s="9">
        <v>67</v>
      </c>
      <c r="H782" s="9">
        <v>70</v>
      </c>
      <c r="I782" s="17" t="s">
        <v>346</v>
      </c>
      <c r="O782" s="26"/>
    </row>
    <row r="783" spans="1:15" ht="12" customHeight="1" x14ac:dyDescent="0.2">
      <c r="A783" s="47" t="s">
        <v>408</v>
      </c>
      <c r="B783" s="47"/>
      <c r="C783" s="11" t="s">
        <v>126</v>
      </c>
      <c r="D783" s="9">
        <v>30</v>
      </c>
      <c r="E783" s="9"/>
      <c r="F783" s="9">
        <f t="shared" si="111"/>
        <v>30</v>
      </c>
      <c r="G783" s="9">
        <v>30</v>
      </c>
      <c r="H783" s="9">
        <v>30</v>
      </c>
      <c r="I783" s="17" t="s">
        <v>346</v>
      </c>
      <c r="O783" s="26"/>
    </row>
    <row r="784" spans="1:15" ht="12.75" customHeight="1" x14ac:dyDescent="0.2">
      <c r="A784" s="47" t="s">
        <v>408</v>
      </c>
      <c r="B784" s="47"/>
      <c r="C784" s="11" t="s">
        <v>171</v>
      </c>
      <c r="D784" s="9">
        <v>90</v>
      </c>
      <c r="E784" s="9"/>
      <c r="F784" s="9">
        <f t="shared" si="111"/>
        <v>90</v>
      </c>
      <c r="G784" s="9">
        <v>48</v>
      </c>
      <c r="H784" s="9">
        <v>90</v>
      </c>
      <c r="I784" s="17" t="s">
        <v>346</v>
      </c>
      <c r="O784" s="26"/>
    </row>
    <row r="785" spans="1:16" ht="12" customHeight="1" x14ac:dyDescent="0.2">
      <c r="A785" s="47" t="s">
        <v>408</v>
      </c>
      <c r="B785" s="47"/>
      <c r="C785" s="11" t="s">
        <v>172</v>
      </c>
      <c r="D785" s="9">
        <v>100</v>
      </c>
      <c r="E785" s="9"/>
      <c r="F785" s="9">
        <f t="shared" si="111"/>
        <v>100</v>
      </c>
      <c r="G785" s="9">
        <v>100</v>
      </c>
      <c r="H785" s="9">
        <v>100</v>
      </c>
      <c r="I785" s="17" t="s">
        <v>346</v>
      </c>
      <c r="O785" s="26"/>
    </row>
    <row r="786" spans="1:16" ht="12" customHeight="1" x14ac:dyDescent="0.2">
      <c r="A786" s="47" t="s">
        <v>408</v>
      </c>
      <c r="B786" s="47"/>
      <c r="C786" s="8" t="s">
        <v>127</v>
      </c>
      <c r="D786" s="9">
        <v>220</v>
      </c>
      <c r="E786" s="9"/>
      <c r="F786" s="9">
        <f t="shared" si="111"/>
        <v>220</v>
      </c>
      <c r="G786" s="9">
        <v>50</v>
      </c>
      <c r="H786" s="9">
        <v>200</v>
      </c>
      <c r="I786" s="17" t="s">
        <v>346</v>
      </c>
      <c r="K786" s="21"/>
      <c r="L786" s="21"/>
      <c r="M786" s="21"/>
      <c r="N786" s="21"/>
      <c r="O786" s="26"/>
      <c r="P786" s="21"/>
    </row>
    <row r="787" spans="1:16" ht="12" customHeight="1" x14ac:dyDescent="0.2">
      <c r="A787" s="47" t="s">
        <v>408</v>
      </c>
      <c r="B787" s="47"/>
      <c r="C787" s="8" t="s">
        <v>389</v>
      </c>
      <c r="D787" s="9">
        <v>30</v>
      </c>
      <c r="E787" s="9"/>
      <c r="F787" s="9">
        <f t="shared" si="111"/>
        <v>30</v>
      </c>
      <c r="G787" s="9"/>
      <c r="H787" s="9">
        <v>30</v>
      </c>
      <c r="I787" s="17" t="s">
        <v>346</v>
      </c>
      <c r="K787" s="21"/>
      <c r="L787" s="21"/>
      <c r="M787" s="21"/>
      <c r="N787" s="21"/>
      <c r="O787" s="26"/>
      <c r="P787" s="21"/>
    </row>
    <row r="788" spans="1:16" ht="12" customHeight="1" x14ac:dyDescent="0.2">
      <c r="A788" s="47" t="s">
        <v>408</v>
      </c>
      <c r="B788" s="47"/>
      <c r="C788" s="8" t="s">
        <v>390</v>
      </c>
      <c r="D788" s="9">
        <v>50</v>
      </c>
      <c r="E788" s="9"/>
      <c r="F788" s="9">
        <f t="shared" si="111"/>
        <v>50</v>
      </c>
      <c r="G788" s="9">
        <v>50</v>
      </c>
      <c r="H788" s="9">
        <v>50</v>
      </c>
      <c r="I788" s="17" t="s">
        <v>346</v>
      </c>
      <c r="K788" s="21"/>
      <c r="L788" s="21"/>
      <c r="M788" s="21"/>
      <c r="N788" s="21"/>
      <c r="O788" s="26"/>
      <c r="P788" s="21"/>
    </row>
    <row r="789" spans="1:16" ht="12" customHeight="1" x14ac:dyDescent="0.2">
      <c r="A789" s="47" t="s">
        <v>408</v>
      </c>
      <c r="B789" s="47"/>
      <c r="C789" s="8" t="s">
        <v>278</v>
      </c>
      <c r="D789" s="9">
        <v>400</v>
      </c>
      <c r="E789" s="9"/>
      <c r="F789" s="9">
        <f t="shared" si="111"/>
        <v>400</v>
      </c>
      <c r="G789" s="9">
        <v>300</v>
      </c>
      <c r="H789" s="9">
        <v>400</v>
      </c>
      <c r="I789" s="17" t="s">
        <v>346</v>
      </c>
      <c r="K789" s="21"/>
      <c r="L789" s="21"/>
      <c r="M789" s="21"/>
      <c r="N789" s="21"/>
      <c r="O789" s="26"/>
      <c r="P789" s="21"/>
    </row>
    <row r="790" spans="1:16" ht="12" customHeight="1" x14ac:dyDescent="0.2">
      <c r="A790" s="47" t="s">
        <v>408</v>
      </c>
      <c r="B790" s="47"/>
      <c r="C790" s="8" t="s">
        <v>128</v>
      </c>
      <c r="D790" s="9">
        <v>15</v>
      </c>
      <c r="E790" s="9"/>
      <c r="F790" s="9">
        <f t="shared" si="111"/>
        <v>15</v>
      </c>
      <c r="G790" s="9">
        <v>6</v>
      </c>
      <c r="H790" s="9">
        <v>15</v>
      </c>
      <c r="I790" s="17" t="s">
        <v>346</v>
      </c>
      <c r="O790" s="26"/>
    </row>
    <row r="791" spans="1:16" ht="12" customHeight="1" x14ac:dyDescent="0.2">
      <c r="A791" s="47" t="s">
        <v>408</v>
      </c>
      <c r="B791" s="47"/>
      <c r="C791" s="8" t="s">
        <v>129</v>
      </c>
      <c r="D791" s="9">
        <v>150</v>
      </c>
      <c r="E791" s="9"/>
      <c r="F791" s="9">
        <f t="shared" si="111"/>
        <v>150</v>
      </c>
      <c r="G791" s="9">
        <v>150</v>
      </c>
      <c r="H791" s="9">
        <v>150</v>
      </c>
      <c r="I791" s="17" t="s">
        <v>346</v>
      </c>
      <c r="O791" s="26"/>
    </row>
    <row r="792" spans="1:16" ht="12" customHeight="1" x14ac:dyDescent="0.2">
      <c r="A792" s="47" t="s">
        <v>408</v>
      </c>
      <c r="B792" s="47"/>
      <c r="C792" s="8" t="s">
        <v>175</v>
      </c>
      <c r="D792" s="9">
        <v>15</v>
      </c>
      <c r="E792" s="9"/>
      <c r="F792" s="9">
        <f t="shared" si="111"/>
        <v>15</v>
      </c>
      <c r="G792" s="9">
        <v>12</v>
      </c>
      <c r="H792" s="9">
        <v>15</v>
      </c>
      <c r="I792" s="17" t="s">
        <v>346</v>
      </c>
      <c r="O792" s="26"/>
    </row>
    <row r="793" spans="1:16" ht="12" customHeight="1" x14ac:dyDescent="0.2">
      <c r="A793" s="47" t="s">
        <v>408</v>
      </c>
      <c r="B793" s="47"/>
      <c r="C793" s="8" t="s">
        <v>575</v>
      </c>
      <c r="D793" s="9">
        <v>200</v>
      </c>
      <c r="E793" s="9"/>
      <c r="F793" s="9">
        <f t="shared" si="111"/>
        <v>200</v>
      </c>
      <c r="G793" s="9"/>
      <c r="H793" s="9">
        <v>0</v>
      </c>
      <c r="I793" s="17" t="s">
        <v>346</v>
      </c>
      <c r="O793" s="26"/>
    </row>
    <row r="794" spans="1:16" ht="12" customHeight="1" x14ac:dyDescent="0.2">
      <c r="A794" s="47" t="s">
        <v>408</v>
      </c>
      <c r="B794" s="47"/>
      <c r="C794" s="8" t="s">
        <v>144</v>
      </c>
      <c r="D794" s="9">
        <v>50</v>
      </c>
      <c r="E794" s="9"/>
      <c r="F794" s="9">
        <f t="shared" si="111"/>
        <v>50</v>
      </c>
      <c r="G794" s="9"/>
      <c r="H794" s="9">
        <v>50</v>
      </c>
      <c r="I794" s="17" t="s">
        <v>346</v>
      </c>
      <c r="O794" s="26"/>
    </row>
    <row r="795" spans="1:16" ht="12" customHeight="1" x14ac:dyDescent="0.2">
      <c r="A795" s="47" t="s">
        <v>356</v>
      </c>
      <c r="B795" s="47"/>
      <c r="C795" s="8" t="s">
        <v>466</v>
      </c>
      <c r="D795" s="9">
        <v>50</v>
      </c>
      <c r="E795" s="9"/>
      <c r="F795" s="9">
        <f t="shared" si="111"/>
        <v>50</v>
      </c>
      <c r="G795" s="9">
        <v>100</v>
      </c>
      <c r="H795" s="9">
        <v>100</v>
      </c>
      <c r="I795" s="17" t="s">
        <v>346</v>
      </c>
      <c r="O795" s="26"/>
    </row>
    <row r="796" spans="1:16" ht="12" customHeight="1" x14ac:dyDescent="0.2">
      <c r="A796" s="47" t="s">
        <v>408</v>
      </c>
      <c r="B796" s="47"/>
      <c r="C796" s="8" t="s">
        <v>213</v>
      </c>
      <c r="D796" s="9">
        <v>30</v>
      </c>
      <c r="E796" s="9"/>
      <c r="F796" s="9">
        <f t="shared" si="111"/>
        <v>30</v>
      </c>
      <c r="G796" s="9"/>
      <c r="H796" s="9">
        <v>30</v>
      </c>
      <c r="I796" s="17" t="s">
        <v>346</v>
      </c>
      <c r="O796" s="26"/>
    </row>
    <row r="797" spans="1:16" ht="12" customHeight="1" x14ac:dyDescent="0.2">
      <c r="A797" s="47" t="s">
        <v>408</v>
      </c>
      <c r="B797" s="47"/>
      <c r="C797" s="8" t="s">
        <v>312</v>
      </c>
      <c r="D797" s="9">
        <v>730</v>
      </c>
      <c r="E797" s="9"/>
      <c r="F797" s="9">
        <f t="shared" si="111"/>
        <v>730</v>
      </c>
      <c r="G797" s="9"/>
      <c r="H797" s="9">
        <v>0</v>
      </c>
      <c r="I797" s="17" t="s">
        <v>346</v>
      </c>
      <c r="O797" s="26"/>
    </row>
    <row r="798" spans="1:16" ht="12" customHeight="1" x14ac:dyDescent="0.2">
      <c r="A798" s="47" t="s">
        <v>408</v>
      </c>
      <c r="B798" s="47"/>
      <c r="C798" s="8" t="s">
        <v>594</v>
      </c>
      <c r="D798" s="9">
        <v>0</v>
      </c>
      <c r="E798" s="9"/>
      <c r="F798" s="9">
        <f t="shared" si="111"/>
        <v>0</v>
      </c>
      <c r="G798" s="9">
        <v>1028</v>
      </c>
      <c r="H798" s="9">
        <v>0</v>
      </c>
      <c r="I798" s="17" t="s">
        <v>346</v>
      </c>
      <c r="O798" s="26"/>
    </row>
    <row r="799" spans="1:16" ht="12" customHeight="1" x14ac:dyDescent="0.2">
      <c r="A799" s="47" t="s">
        <v>408</v>
      </c>
      <c r="B799" s="47"/>
      <c r="C799" s="8" t="s">
        <v>595</v>
      </c>
      <c r="D799" s="9">
        <v>0</v>
      </c>
      <c r="E799" s="9"/>
      <c r="F799" s="9">
        <f t="shared" si="111"/>
        <v>0</v>
      </c>
      <c r="G799" s="9">
        <v>432</v>
      </c>
      <c r="H799" s="9">
        <v>0</v>
      </c>
      <c r="I799" s="17" t="s">
        <v>346</v>
      </c>
      <c r="O799" s="26"/>
    </row>
    <row r="800" spans="1:16" ht="12" customHeight="1" x14ac:dyDescent="0.2">
      <c r="A800" s="47" t="s">
        <v>408</v>
      </c>
      <c r="B800" s="47"/>
      <c r="C800" s="8" t="s">
        <v>635</v>
      </c>
      <c r="D800" s="9">
        <v>0</v>
      </c>
      <c r="E800" s="9">
        <v>0</v>
      </c>
      <c r="F800" s="9">
        <f t="shared" si="111"/>
        <v>0</v>
      </c>
      <c r="G800" s="9">
        <v>100</v>
      </c>
      <c r="H800" s="9">
        <v>0</v>
      </c>
      <c r="I800" s="17" t="s">
        <v>346</v>
      </c>
      <c r="O800" s="26"/>
    </row>
    <row r="801" spans="1:15" ht="12" customHeight="1" x14ac:dyDescent="0.2">
      <c r="A801" s="47" t="s">
        <v>408</v>
      </c>
      <c r="B801" s="47"/>
      <c r="C801" s="8" t="s">
        <v>130</v>
      </c>
      <c r="D801" s="9">
        <v>50</v>
      </c>
      <c r="E801" s="9"/>
      <c r="F801" s="9">
        <f t="shared" si="111"/>
        <v>50</v>
      </c>
      <c r="G801" s="9"/>
      <c r="H801" s="9">
        <v>50</v>
      </c>
      <c r="I801" s="17" t="s">
        <v>346</v>
      </c>
      <c r="O801" s="26"/>
    </row>
    <row r="802" spans="1:15" s="3" customFormat="1" x14ac:dyDescent="0.2">
      <c r="A802" s="47" t="s">
        <v>408</v>
      </c>
      <c r="B802" s="47"/>
      <c r="C802" s="8" t="s">
        <v>531</v>
      </c>
      <c r="D802" s="9">
        <v>100</v>
      </c>
      <c r="E802" s="9"/>
      <c r="F802" s="9">
        <f t="shared" si="111"/>
        <v>100</v>
      </c>
      <c r="G802" s="9">
        <v>100</v>
      </c>
      <c r="H802" s="9">
        <v>0</v>
      </c>
      <c r="I802" s="17" t="s">
        <v>346</v>
      </c>
      <c r="O802" s="26"/>
    </row>
    <row r="803" spans="1:15" s="3" customFormat="1" x14ac:dyDescent="0.2">
      <c r="A803" s="48"/>
      <c r="B803" s="48"/>
      <c r="C803" s="13" t="s">
        <v>54</v>
      </c>
      <c r="D803" s="14">
        <f>SUM(D780:D802)</f>
        <v>3030</v>
      </c>
      <c r="E803" s="14">
        <f>SUM(E780:E802)</f>
        <v>0</v>
      </c>
      <c r="F803" s="14">
        <f>SUM(F780:F802)</f>
        <v>3030</v>
      </c>
      <c r="G803" s="14">
        <f>SUM(G780:G802)</f>
        <v>3147</v>
      </c>
      <c r="H803" s="14">
        <f>SUM(H780:H802)</f>
        <v>2030</v>
      </c>
      <c r="I803" s="6"/>
      <c r="O803" s="26"/>
    </row>
    <row r="804" spans="1:15" s="3" customFormat="1" x14ac:dyDescent="0.2">
      <c r="A804" s="45"/>
      <c r="B804" s="45"/>
      <c r="D804" s="6"/>
      <c r="E804" s="6"/>
      <c r="F804" s="6"/>
      <c r="G804" s="6"/>
      <c r="H804" s="6"/>
      <c r="I804" s="6"/>
      <c r="O804" s="26"/>
    </row>
    <row r="805" spans="1:15" s="63" customFormat="1" ht="12" customHeight="1" x14ac:dyDescent="0.2">
      <c r="A805" s="62" t="s">
        <v>532</v>
      </c>
      <c r="B805" s="62"/>
      <c r="D805" s="64"/>
      <c r="E805" s="64"/>
      <c r="F805" s="64"/>
      <c r="G805" s="64"/>
      <c r="H805" s="64"/>
      <c r="I805" s="64"/>
      <c r="O805" s="65"/>
    </row>
    <row r="806" spans="1:15" ht="12" customHeight="1" x14ac:dyDescent="0.2">
      <c r="A806" s="44" t="s">
        <v>248</v>
      </c>
      <c r="B806" s="44"/>
      <c r="C806" s="1"/>
      <c r="O806" s="26"/>
    </row>
    <row r="807" spans="1:15" s="27" customFormat="1" x14ac:dyDescent="0.2">
      <c r="A807" s="52" t="s">
        <v>53</v>
      </c>
      <c r="B807" s="52"/>
      <c r="C807" s="34"/>
      <c r="D807" s="41"/>
      <c r="E807" s="41"/>
      <c r="F807" s="41"/>
      <c r="G807" s="41"/>
      <c r="H807" s="41"/>
      <c r="I807" s="41"/>
      <c r="L807" s="38"/>
    </row>
    <row r="808" spans="1:15" s="27" customFormat="1" x14ac:dyDescent="0.2">
      <c r="A808" s="53" t="s">
        <v>433</v>
      </c>
      <c r="B808" s="53" t="s">
        <v>233</v>
      </c>
      <c r="C808" s="37" t="s">
        <v>510</v>
      </c>
      <c r="D808" s="28">
        <v>1223</v>
      </c>
      <c r="E808" s="28"/>
      <c r="F808" s="28">
        <f>SUM(D808:E808)</f>
        <v>1223</v>
      </c>
      <c r="G808" s="28">
        <v>1219</v>
      </c>
      <c r="H808" s="28">
        <v>0</v>
      </c>
      <c r="I808" s="17" t="s">
        <v>346</v>
      </c>
      <c r="L808" s="38"/>
    </row>
    <row r="809" spans="1:15" s="27" customFormat="1" x14ac:dyDescent="0.2">
      <c r="A809" s="53" t="s">
        <v>311</v>
      </c>
      <c r="B809" s="53" t="s">
        <v>311</v>
      </c>
      <c r="C809" s="37" t="s">
        <v>437</v>
      </c>
      <c r="D809" s="28">
        <v>10</v>
      </c>
      <c r="E809" s="28"/>
      <c r="F809" s="28">
        <f t="shared" ref="F809:F811" si="112">SUM(D809:E809)</f>
        <v>10</v>
      </c>
      <c r="G809" s="28">
        <v>6</v>
      </c>
      <c r="H809" s="28">
        <v>0</v>
      </c>
      <c r="I809" s="17" t="s">
        <v>346</v>
      </c>
      <c r="L809" s="38"/>
    </row>
    <row r="810" spans="1:15" s="27" customFormat="1" x14ac:dyDescent="0.2">
      <c r="A810" s="53" t="s">
        <v>376</v>
      </c>
      <c r="B810" s="53" t="s">
        <v>376</v>
      </c>
      <c r="C810" s="37" t="s">
        <v>160</v>
      </c>
      <c r="D810" s="28">
        <v>0</v>
      </c>
      <c r="E810" s="28"/>
      <c r="F810" s="28">
        <f t="shared" si="112"/>
        <v>0</v>
      </c>
      <c r="G810" s="28"/>
      <c r="H810" s="28">
        <v>0</v>
      </c>
      <c r="I810" s="17" t="s">
        <v>346</v>
      </c>
      <c r="L810" s="38"/>
    </row>
    <row r="811" spans="1:15" s="27" customFormat="1" x14ac:dyDescent="0.2">
      <c r="A811" s="53" t="s">
        <v>234</v>
      </c>
      <c r="B811" s="53" t="s">
        <v>234</v>
      </c>
      <c r="C811" s="37" t="s">
        <v>96</v>
      </c>
      <c r="D811" s="28">
        <v>97</v>
      </c>
      <c r="E811" s="28"/>
      <c r="F811" s="28">
        <f t="shared" si="112"/>
        <v>97</v>
      </c>
      <c r="G811" s="28">
        <v>94</v>
      </c>
      <c r="H811" s="28">
        <v>0</v>
      </c>
      <c r="I811" s="17" t="s">
        <v>346</v>
      </c>
      <c r="J811" s="36"/>
      <c r="L811" s="38"/>
    </row>
    <row r="812" spans="1:15" s="34" customFormat="1" x14ac:dyDescent="0.2">
      <c r="A812" s="54"/>
      <c r="B812" s="54"/>
      <c r="C812" s="39" t="s">
        <v>54</v>
      </c>
      <c r="D812" s="40">
        <f>SUM(D808:D811)</f>
        <v>1330</v>
      </c>
      <c r="E812" s="40">
        <f>SUM(E808:E811)</f>
        <v>0</v>
      </c>
      <c r="F812" s="40">
        <f>SUM(F808:F811)</f>
        <v>1330</v>
      </c>
      <c r="G812" s="40">
        <f>SUM(G808:G811)</f>
        <v>1319</v>
      </c>
      <c r="H812" s="40">
        <f>SUM(H808:H811)</f>
        <v>0</v>
      </c>
      <c r="I812" s="41"/>
      <c r="L812" s="38"/>
    </row>
    <row r="813" spans="1:15" s="34" customFormat="1" x14ac:dyDescent="0.2">
      <c r="A813" s="52"/>
      <c r="B813" s="52"/>
      <c r="D813" s="41"/>
      <c r="E813" s="41"/>
      <c r="F813" s="41"/>
      <c r="G813" s="41"/>
      <c r="H813" s="41"/>
      <c r="I813" s="41"/>
      <c r="L813" s="38"/>
    </row>
    <row r="814" spans="1:15" s="63" customFormat="1" ht="12" customHeight="1" x14ac:dyDescent="0.2">
      <c r="A814" s="62" t="s">
        <v>533</v>
      </c>
      <c r="B814" s="62"/>
      <c r="D814" s="64"/>
      <c r="E814" s="64"/>
      <c r="F814" s="64"/>
      <c r="G814" s="64"/>
      <c r="H814" s="64"/>
      <c r="I814" s="64"/>
      <c r="O814" s="65"/>
    </row>
    <row r="815" spans="1:15" ht="12" customHeight="1" x14ac:dyDescent="0.2">
      <c r="A815" s="44" t="s">
        <v>248</v>
      </c>
      <c r="B815" s="44"/>
      <c r="C815" s="1"/>
      <c r="O815" s="26"/>
    </row>
    <row r="816" spans="1:15" ht="12" customHeight="1" x14ac:dyDescent="0.2">
      <c r="A816" s="45" t="s">
        <v>51</v>
      </c>
      <c r="B816" s="45"/>
      <c r="C816" s="3"/>
      <c r="O816" s="26"/>
    </row>
    <row r="817" spans="1:15" ht="12" customHeight="1" x14ac:dyDescent="0.2">
      <c r="A817" s="47" t="s">
        <v>414</v>
      </c>
      <c r="B817" s="47" t="s">
        <v>357</v>
      </c>
      <c r="C817" s="8" t="s">
        <v>95</v>
      </c>
      <c r="D817" s="9">
        <v>1186</v>
      </c>
      <c r="E817" s="9"/>
      <c r="F817" s="9">
        <f>SUM(D817:E817)</f>
        <v>1186</v>
      </c>
      <c r="G817" s="113">
        <v>1183</v>
      </c>
      <c r="H817" s="113">
        <v>0</v>
      </c>
      <c r="I817" s="17" t="s">
        <v>346</v>
      </c>
      <c r="J817" s="12"/>
      <c r="K817" s="12"/>
      <c r="O817" s="26"/>
    </row>
    <row r="818" spans="1:15" s="3" customFormat="1" ht="12" customHeight="1" x14ac:dyDescent="0.2">
      <c r="A818" s="48"/>
      <c r="B818" s="48"/>
      <c r="C818" s="13" t="s">
        <v>63</v>
      </c>
      <c r="D818" s="14">
        <f t="shared" ref="D818" si="113">SUM(D817:D817)</f>
        <v>1186</v>
      </c>
      <c r="E818" s="14">
        <f t="shared" ref="E818:G818" si="114">SUM(E817:E817)</f>
        <v>0</v>
      </c>
      <c r="F818" s="14">
        <f t="shared" si="114"/>
        <v>1186</v>
      </c>
      <c r="G818" s="114">
        <f t="shared" si="114"/>
        <v>1183</v>
      </c>
      <c r="H818" s="114">
        <f t="shared" ref="H818" si="115">SUM(H817:H817)</f>
        <v>0</v>
      </c>
      <c r="I818" s="6"/>
      <c r="O818" s="26"/>
    </row>
    <row r="819" spans="1:15" s="3" customFormat="1" ht="12" customHeight="1" x14ac:dyDescent="0.2">
      <c r="A819" s="45"/>
      <c r="B819" s="45"/>
      <c r="D819" s="6"/>
      <c r="E819" s="6"/>
      <c r="F819" s="6"/>
      <c r="G819" s="6"/>
      <c r="H819" s="6"/>
      <c r="I819" s="6"/>
      <c r="O819" s="26"/>
    </row>
    <row r="820" spans="1:15" s="3" customFormat="1" ht="12" customHeight="1" x14ac:dyDescent="0.2">
      <c r="A820" s="45"/>
      <c r="B820" s="45"/>
      <c r="D820" s="6"/>
      <c r="E820" s="6"/>
      <c r="F820" s="6"/>
      <c r="G820" s="6"/>
      <c r="H820" s="6"/>
      <c r="I820" s="6"/>
      <c r="O820" s="26"/>
    </row>
    <row r="821" spans="1:15" s="63" customFormat="1" ht="12" customHeight="1" x14ac:dyDescent="0.2">
      <c r="A821" s="62" t="s">
        <v>596</v>
      </c>
      <c r="B821" s="62"/>
      <c r="D821" s="64"/>
      <c r="E821" s="64"/>
      <c r="F821" s="64"/>
      <c r="G821" s="64"/>
      <c r="H821" s="64"/>
      <c r="I821" s="64"/>
      <c r="O821" s="65"/>
    </row>
    <row r="822" spans="1:15" ht="12" customHeight="1" x14ac:dyDescent="0.2">
      <c r="A822" s="44" t="s">
        <v>248</v>
      </c>
      <c r="B822" s="44"/>
      <c r="C822" s="1"/>
      <c r="O822" s="26"/>
    </row>
    <row r="823" spans="1:15" s="27" customFormat="1" x14ac:dyDescent="0.2">
      <c r="A823" s="52" t="s">
        <v>53</v>
      </c>
      <c r="B823" s="52"/>
      <c r="C823" s="34"/>
      <c r="D823" s="41"/>
      <c r="E823" s="41"/>
      <c r="F823" s="41"/>
      <c r="G823" s="41"/>
      <c r="H823" s="41"/>
      <c r="I823" s="41"/>
      <c r="L823" s="38"/>
    </row>
    <row r="824" spans="1:15" s="27" customFormat="1" x14ac:dyDescent="0.2">
      <c r="A824" s="53" t="s">
        <v>433</v>
      </c>
      <c r="B824" s="53" t="s">
        <v>233</v>
      </c>
      <c r="C824" s="37" t="s">
        <v>510</v>
      </c>
      <c r="D824" s="28">
        <v>0</v>
      </c>
      <c r="E824" s="28">
        <v>3513</v>
      </c>
      <c r="F824" s="28">
        <f>SUM(D824:E824)</f>
        <v>3513</v>
      </c>
      <c r="G824" s="28">
        <v>3513</v>
      </c>
      <c r="H824" s="28">
        <v>1425</v>
      </c>
      <c r="I824" s="17" t="s">
        <v>346</v>
      </c>
      <c r="L824" s="38"/>
    </row>
    <row r="825" spans="1:15" s="27" customFormat="1" x14ac:dyDescent="0.2">
      <c r="A825" s="53" t="s">
        <v>311</v>
      </c>
      <c r="B825" s="53" t="s">
        <v>311</v>
      </c>
      <c r="C825" s="37" t="s">
        <v>437</v>
      </c>
      <c r="D825" s="28">
        <v>0</v>
      </c>
      <c r="E825" s="28">
        <v>12</v>
      </c>
      <c r="F825" s="28">
        <f t="shared" ref="F825:F827" si="116">SUM(D825:E825)</f>
        <v>12</v>
      </c>
      <c r="G825" s="28">
        <v>13</v>
      </c>
      <c r="H825" s="28">
        <v>15</v>
      </c>
      <c r="I825" s="17" t="s">
        <v>346</v>
      </c>
      <c r="L825" s="38"/>
    </row>
    <row r="826" spans="1:15" s="27" customFormat="1" x14ac:dyDescent="0.2">
      <c r="A826" s="53" t="s">
        <v>376</v>
      </c>
      <c r="B826" s="53" t="s">
        <v>376</v>
      </c>
      <c r="C826" s="37" t="s">
        <v>160</v>
      </c>
      <c r="D826" s="28">
        <v>0</v>
      </c>
      <c r="E826" s="28">
        <v>23</v>
      </c>
      <c r="F826" s="28">
        <f t="shared" si="116"/>
        <v>23</v>
      </c>
      <c r="G826" s="28">
        <v>23</v>
      </c>
      <c r="H826" s="28">
        <v>25</v>
      </c>
      <c r="I826" s="17" t="s">
        <v>346</v>
      </c>
      <c r="L826" s="38"/>
    </row>
    <row r="827" spans="1:15" s="27" customFormat="1" x14ac:dyDescent="0.2">
      <c r="A827" s="53" t="s">
        <v>234</v>
      </c>
      <c r="B827" s="53" t="s">
        <v>234</v>
      </c>
      <c r="C827" s="37" t="s">
        <v>96</v>
      </c>
      <c r="D827" s="28">
        <v>0</v>
      </c>
      <c r="E827" s="28">
        <v>276</v>
      </c>
      <c r="F827" s="28">
        <f t="shared" si="116"/>
        <v>276</v>
      </c>
      <c r="G827" s="28">
        <v>276</v>
      </c>
      <c r="H827" s="28">
        <v>101</v>
      </c>
      <c r="I827" s="17" t="s">
        <v>346</v>
      </c>
      <c r="J827" s="36"/>
      <c r="L827" s="38"/>
    </row>
    <row r="828" spans="1:15" s="34" customFormat="1" x14ac:dyDescent="0.2">
      <c r="A828" s="54"/>
      <c r="B828" s="54"/>
      <c r="C828" s="39" t="s">
        <v>54</v>
      </c>
      <c r="D828" s="40">
        <f>SUM(D824:D827)</f>
        <v>0</v>
      </c>
      <c r="E828" s="40">
        <f>SUM(E824:E827)</f>
        <v>3824</v>
      </c>
      <c r="F828" s="40">
        <f>SUM(F824:F827)</f>
        <v>3824</v>
      </c>
      <c r="G828" s="40">
        <f>SUM(G824:G827)</f>
        <v>3825</v>
      </c>
      <c r="H828" s="40">
        <f>SUM(H824:H827)</f>
        <v>1566</v>
      </c>
      <c r="I828" s="41"/>
      <c r="L828" s="38"/>
    </row>
    <row r="829" spans="1:15" s="34" customFormat="1" x14ac:dyDescent="0.2">
      <c r="A829" s="52"/>
      <c r="B829" s="52"/>
      <c r="D829" s="41"/>
      <c r="E829" s="41"/>
      <c r="F829" s="41"/>
      <c r="G829" s="41"/>
      <c r="H829" s="41"/>
      <c r="I829" s="41"/>
      <c r="L829" s="38"/>
    </row>
    <row r="830" spans="1:15" s="34" customFormat="1" x14ac:dyDescent="0.2">
      <c r="A830" s="52"/>
      <c r="B830" s="52"/>
      <c r="D830" s="41"/>
      <c r="E830" s="41"/>
      <c r="F830" s="41"/>
      <c r="G830" s="41"/>
      <c r="H830" s="41"/>
      <c r="I830" s="41"/>
      <c r="L830" s="38"/>
    </row>
    <row r="831" spans="1:15" s="63" customFormat="1" ht="12" customHeight="1" x14ac:dyDescent="0.2">
      <c r="A831" s="62" t="s">
        <v>596</v>
      </c>
      <c r="B831" s="62"/>
      <c r="D831" s="64"/>
      <c r="E831" s="64"/>
      <c r="F831" s="64"/>
      <c r="G831" s="64"/>
      <c r="H831" s="64"/>
      <c r="I831" s="64"/>
      <c r="O831" s="65"/>
    </row>
    <row r="832" spans="1:15" ht="12" customHeight="1" x14ac:dyDescent="0.2">
      <c r="A832" s="44" t="s">
        <v>248</v>
      </c>
      <c r="B832" s="44"/>
      <c r="C832" s="1"/>
      <c r="O832" s="26"/>
    </row>
    <row r="833" spans="1:15" ht="12" customHeight="1" x14ac:dyDescent="0.2">
      <c r="A833" s="45" t="s">
        <v>51</v>
      </c>
      <c r="B833" s="45"/>
      <c r="C833" s="3"/>
      <c r="O833" s="26"/>
    </row>
    <row r="834" spans="1:15" ht="12" customHeight="1" x14ac:dyDescent="0.2">
      <c r="A834" s="47" t="s">
        <v>414</v>
      </c>
      <c r="B834" s="47" t="s">
        <v>357</v>
      </c>
      <c r="C834" s="8" t="s">
        <v>95</v>
      </c>
      <c r="D834" s="9">
        <v>0</v>
      </c>
      <c r="E834" s="9">
        <v>3056</v>
      </c>
      <c r="F834" s="9">
        <f>SUM(D834:E834)</f>
        <v>3056</v>
      </c>
      <c r="G834" s="113">
        <v>3056</v>
      </c>
      <c r="H834" s="113">
        <v>1219</v>
      </c>
      <c r="I834" s="17" t="s">
        <v>346</v>
      </c>
      <c r="J834" s="12"/>
      <c r="K834" s="12"/>
      <c r="O834" s="26"/>
    </row>
    <row r="835" spans="1:15" s="3" customFormat="1" ht="12" customHeight="1" x14ac:dyDescent="0.2">
      <c r="A835" s="48"/>
      <c r="B835" s="48"/>
      <c r="C835" s="13" t="s">
        <v>63</v>
      </c>
      <c r="D835" s="14">
        <f t="shared" ref="D835:G835" si="117">SUM(D834:D834)</f>
        <v>0</v>
      </c>
      <c r="E835" s="14">
        <f t="shared" si="117"/>
        <v>3056</v>
      </c>
      <c r="F835" s="14">
        <f t="shared" si="117"/>
        <v>3056</v>
      </c>
      <c r="G835" s="114">
        <f t="shared" si="117"/>
        <v>3056</v>
      </c>
      <c r="H835" s="114">
        <f t="shared" ref="H835" si="118">SUM(H834:H834)</f>
        <v>1219</v>
      </c>
      <c r="I835" s="6"/>
      <c r="O835" s="26"/>
    </row>
    <row r="836" spans="1:15" s="3" customFormat="1" ht="12" customHeight="1" x14ac:dyDescent="0.2">
      <c r="A836" s="45"/>
      <c r="B836" s="45"/>
      <c r="D836" s="6"/>
      <c r="E836" s="6"/>
      <c r="F836" s="6"/>
      <c r="G836" s="6"/>
      <c r="H836" s="6"/>
      <c r="I836" s="6"/>
      <c r="O836" s="26"/>
    </row>
    <row r="837" spans="1:15" s="3" customFormat="1" ht="12" customHeight="1" x14ac:dyDescent="0.2">
      <c r="A837" s="45"/>
      <c r="B837" s="45"/>
      <c r="D837" s="6"/>
      <c r="E837" s="6"/>
      <c r="F837" s="6"/>
      <c r="G837" s="6"/>
      <c r="H837" s="6"/>
      <c r="I837" s="6"/>
      <c r="O837" s="26"/>
    </row>
    <row r="838" spans="1:15" s="63" customFormat="1" ht="12" customHeight="1" x14ac:dyDescent="0.2">
      <c r="A838" s="62" t="s">
        <v>511</v>
      </c>
      <c r="B838" s="62"/>
      <c r="D838" s="64"/>
      <c r="E838" s="64"/>
      <c r="F838" s="64"/>
      <c r="G838" s="64"/>
      <c r="H838" s="64"/>
      <c r="I838" s="64"/>
      <c r="O838" s="65"/>
    </row>
    <row r="839" spans="1:15" ht="12" customHeight="1" x14ac:dyDescent="0.2">
      <c r="A839" s="44" t="s">
        <v>248</v>
      </c>
      <c r="B839" s="44"/>
      <c r="C839" s="1"/>
      <c r="O839" s="26"/>
    </row>
    <row r="840" spans="1:15" s="27" customFormat="1" x14ac:dyDescent="0.2">
      <c r="A840" s="52" t="s">
        <v>53</v>
      </c>
      <c r="B840" s="52"/>
      <c r="C840" s="34"/>
      <c r="D840" s="41"/>
      <c r="E840" s="41"/>
      <c r="F840" s="41"/>
      <c r="G840" s="41"/>
      <c r="H840" s="41"/>
      <c r="I840" s="41"/>
      <c r="L840" s="38"/>
    </row>
    <row r="841" spans="1:15" s="27" customFormat="1" x14ac:dyDescent="0.2">
      <c r="A841" s="53" t="s">
        <v>433</v>
      </c>
      <c r="B841" s="53" t="s">
        <v>233</v>
      </c>
      <c r="C841" s="37" t="s">
        <v>517</v>
      </c>
      <c r="D841" s="28">
        <v>575</v>
      </c>
      <c r="E841" s="28"/>
      <c r="F841" s="28">
        <f>SUM(D841:E841)</f>
        <v>575</v>
      </c>
      <c r="G841" s="28">
        <v>565</v>
      </c>
      <c r="H841" s="28">
        <v>0</v>
      </c>
      <c r="I841" s="17" t="s">
        <v>346</v>
      </c>
      <c r="L841" s="38"/>
    </row>
    <row r="842" spans="1:15" s="27" customFormat="1" x14ac:dyDescent="0.2">
      <c r="A842" s="53" t="s">
        <v>311</v>
      </c>
      <c r="B842" s="53" t="s">
        <v>311</v>
      </c>
      <c r="C842" s="37" t="s">
        <v>437</v>
      </c>
      <c r="D842" s="28"/>
      <c r="E842" s="28"/>
      <c r="F842" s="28">
        <f t="shared" ref="F842:F844" si="119">SUM(D842:E842)</f>
        <v>0</v>
      </c>
      <c r="G842" s="28"/>
      <c r="H842" s="28">
        <v>0</v>
      </c>
      <c r="I842" s="17" t="s">
        <v>346</v>
      </c>
      <c r="L842" s="38"/>
    </row>
    <row r="843" spans="1:15" s="27" customFormat="1" x14ac:dyDescent="0.2">
      <c r="A843" s="53" t="s">
        <v>376</v>
      </c>
      <c r="B843" s="53" t="s">
        <v>376</v>
      </c>
      <c r="C843" s="37" t="s">
        <v>160</v>
      </c>
      <c r="D843" s="28"/>
      <c r="E843" s="28"/>
      <c r="F843" s="28">
        <f t="shared" si="119"/>
        <v>0</v>
      </c>
      <c r="G843" s="28"/>
      <c r="H843" s="28">
        <v>0</v>
      </c>
      <c r="I843" s="17" t="s">
        <v>346</v>
      </c>
      <c r="L843" s="38"/>
    </row>
    <row r="844" spans="1:15" s="27" customFormat="1" x14ac:dyDescent="0.2">
      <c r="A844" s="53" t="s">
        <v>234</v>
      </c>
      <c r="B844" s="53" t="s">
        <v>234</v>
      </c>
      <c r="C844" s="37" t="s">
        <v>96</v>
      </c>
      <c r="D844" s="28">
        <v>90</v>
      </c>
      <c r="E844" s="28"/>
      <c r="F844" s="28">
        <f t="shared" si="119"/>
        <v>90</v>
      </c>
      <c r="G844" s="28">
        <v>88</v>
      </c>
      <c r="H844" s="28">
        <v>0</v>
      </c>
      <c r="I844" s="17" t="s">
        <v>346</v>
      </c>
      <c r="J844" s="36"/>
      <c r="L844" s="38"/>
    </row>
    <row r="845" spans="1:15" s="34" customFormat="1" x14ac:dyDescent="0.2">
      <c r="A845" s="54"/>
      <c r="B845" s="54"/>
      <c r="C845" s="39" t="s">
        <v>54</v>
      </c>
      <c r="D845" s="40">
        <f>SUM(D841:D844)</f>
        <v>665</v>
      </c>
      <c r="E845" s="40">
        <f>SUM(E841:E844)</f>
        <v>0</v>
      </c>
      <c r="F845" s="40">
        <f>SUM(F841:F844)</f>
        <v>665</v>
      </c>
      <c r="G845" s="40">
        <f>SUM(G841:G844)</f>
        <v>653</v>
      </c>
      <c r="H845" s="40">
        <f>SUM(H841:H844)</f>
        <v>0</v>
      </c>
      <c r="I845" s="41"/>
      <c r="L845" s="38"/>
    </row>
    <row r="846" spans="1:15" s="34" customFormat="1" x14ac:dyDescent="0.2">
      <c r="A846" s="52"/>
      <c r="B846" s="52"/>
      <c r="D846" s="41"/>
      <c r="E846" s="41"/>
      <c r="F846" s="41"/>
      <c r="G846" s="41"/>
      <c r="H846" s="41"/>
      <c r="I846" s="41"/>
      <c r="L846" s="38"/>
    </row>
    <row r="847" spans="1:15" s="34" customFormat="1" x14ac:dyDescent="0.2">
      <c r="A847" s="52"/>
      <c r="B847" s="52"/>
      <c r="D847" s="41"/>
      <c r="E847" s="41"/>
      <c r="F847" s="41"/>
      <c r="G847" s="41"/>
      <c r="H847" s="41"/>
      <c r="I847" s="41"/>
      <c r="L847" s="38"/>
    </row>
    <row r="848" spans="1:15" s="63" customFormat="1" ht="12" customHeight="1" x14ac:dyDescent="0.2">
      <c r="A848" s="62" t="s">
        <v>261</v>
      </c>
      <c r="B848" s="62"/>
      <c r="D848" s="64"/>
      <c r="E848" s="64"/>
      <c r="F848" s="64"/>
      <c r="G848" s="64"/>
      <c r="H848" s="64"/>
      <c r="I848" s="64"/>
      <c r="O848" s="65"/>
    </row>
    <row r="849" spans="1:16" s="63" customFormat="1" ht="12" customHeight="1" x14ac:dyDescent="0.2">
      <c r="A849" s="62" t="s">
        <v>262</v>
      </c>
      <c r="B849" s="62"/>
      <c r="D849" s="64"/>
      <c r="E849" s="64"/>
      <c r="F849" s="64"/>
      <c r="G849" s="64"/>
      <c r="H849" s="64"/>
      <c r="I849" s="64"/>
      <c r="O849" s="65"/>
    </row>
    <row r="850" spans="1:16" s="18" customFormat="1" ht="12" customHeight="1" x14ac:dyDescent="0.2">
      <c r="A850" s="55" t="s">
        <v>53</v>
      </c>
      <c r="B850" s="55"/>
      <c r="D850" s="19"/>
      <c r="E850" s="19"/>
      <c r="F850" s="19"/>
      <c r="G850" s="19"/>
      <c r="H850" s="19"/>
      <c r="I850" s="19"/>
      <c r="L850" s="10"/>
      <c r="O850" s="26"/>
    </row>
    <row r="851" spans="1:16" ht="11.1" customHeight="1" x14ac:dyDescent="0.2">
      <c r="A851" s="47" t="s">
        <v>240</v>
      </c>
      <c r="B851" s="47" t="s">
        <v>240</v>
      </c>
      <c r="C851" s="8" t="s">
        <v>220</v>
      </c>
      <c r="D851" s="9">
        <v>700</v>
      </c>
      <c r="E851" s="9"/>
      <c r="F851" s="9">
        <f>SUM(D851:E851)</f>
        <v>700</v>
      </c>
      <c r="G851" s="9"/>
      <c r="H851" s="9">
        <v>0</v>
      </c>
      <c r="I851" s="17" t="s">
        <v>346</v>
      </c>
      <c r="K851" s="21"/>
      <c r="L851" s="22"/>
      <c r="M851" s="2"/>
      <c r="N851" s="22"/>
      <c r="O851" s="26"/>
      <c r="P851" s="22"/>
    </row>
    <row r="852" spans="1:16" ht="11.1" customHeight="1" x14ac:dyDescent="0.2">
      <c r="A852" s="47" t="s">
        <v>350</v>
      </c>
      <c r="B852" s="47" t="s">
        <v>350</v>
      </c>
      <c r="C852" s="8" t="s">
        <v>291</v>
      </c>
      <c r="D852" s="9">
        <v>189</v>
      </c>
      <c r="E852" s="9"/>
      <c r="F852" s="9">
        <f t="shared" ref="F852:F887" si="120">SUM(D852:E852)</f>
        <v>189</v>
      </c>
      <c r="G852" s="9"/>
      <c r="H852" s="9">
        <v>0</v>
      </c>
      <c r="I852" s="17" t="s">
        <v>346</v>
      </c>
      <c r="K852" s="21"/>
      <c r="L852" s="22"/>
      <c r="M852" s="2"/>
      <c r="N852" s="22"/>
      <c r="O852" s="26"/>
      <c r="P852" s="22"/>
    </row>
    <row r="853" spans="1:16" ht="11.1" customHeight="1" x14ac:dyDescent="0.2">
      <c r="A853" s="47" t="s">
        <v>240</v>
      </c>
      <c r="B853" s="47" t="s">
        <v>240</v>
      </c>
      <c r="C853" s="8" t="s">
        <v>224</v>
      </c>
      <c r="D853" s="9">
        <v>200</v>
      </c>
      <c r="E853" s="9"/>
      <c r="F853" s="9">
        <f t="shared" si="120"/>
        <v>200</v>
      </c>
      <c r="G853" s="9"/>
      <c r="H853" s="9">
        <v>1000</v>
      </c>
      <c r="I853" s="17" t="s">
        <v>346</v>
      </c>
      <c r="K853" s="21"/>
      <c r="L853" s="22"/>
      <c r="M853" s="2"/>
      <c r="N853" s="22"/>
      <c r="O853" s="26"/>
      <c r="P853" s="22"/>
    </row>
    <row r="854" spans="1:16" ht="11.1" customHeight="1" x14ac:dyDescent="0.2">
      <c r="A854" s="47" t="s">
        <v>350</v>
      </c>
      <c r="B854" s="47" t="s">
        <v>350</v>
      </c>
      <c r="C854" s="8" t="s">
        <v>292</v>
      </c>
      <c r="D854" s="9">
        <v>54</v>
      </c>
      <c r="E854" s="9"/>
      <c r="F854" s="9">
        <f t="shared" si="120"/>
        <v>54</v>
      </c>
      <c r="G854" s="9"/>
      <c r="H854" s="9">
        <v>270</v>
      </c>
      <c r="I854" s="17" t="s">
        <v>346</v>
      </c>
      <c r="K854" s="21"/>
      <c r="L854" s="22"/>
      <c r="M854" s="2"/>
      <c r="N854" s="22"/>
      <c r="O854" s="26"/>
      <c r="P854" s="22"/>
    </row>
    <row r="855" spans="1:16" ht="11.1" customHeight="1" x14ac:dyDescent="0.2">
      <c r="A855" s="47" t="s">
        <v>240</v>
      </c>
      <c r="B855" s="47" t="s">
        <v>240</v>
      </c>
      <c r="C855" s="8" t="s">
        <v>279</v>
      </c>
      <c r="D855" s="9">
        <v>1900</v>
      </c>
      <c r="E855" s="9"/>
      <c r="F855" s="9">
        <f t="shared" si="120"/>
        <v>1900</v>
      </c>
      <c r="G855" s="9">
        <v>939</v>
      </c>
      <c r="H855" s="9">
        <v>1900</v>
      </c>
      <c r="I855" s="17" t="s">
        <v>346</v>
      </c>
      <c r="K855" s="21"/>
      <c r="L855" s="22"/>
      <c r="M855" s="2"/>
      <c r="N855" s="22"/>
      <c r="O855" s="26"/>
      <c r="P855" s="22"/>
    </row>
    <row r="856" spans="1:16" ht="11.1" customHeight="1" x14ac:dyDescent="0.2">
      <c r="A856" s="47" t="s">
        <v>240</v>
      </c>
      <c r="B856" s="47"/>
      <c r="C856" s="8" t="s">
        <v>280</v>
      </c>
      <c r="D856" s="9">
        <v>700</v>
      </c>
      <c r="E856" s="9"/>
      <c r="F856" s="9">
        <f t="shared" si="120"/>
        <v>700</v>
      </c>
      <c r="G856" s="9">
        <v>734</v>
      </c>
      <c r="H856" s="9">
        <v>700</v>
      </c>
      <c r="I856" s="17" t="s">
        <v>346</v>
      </c>
      <c r="K856" s="21"/>
      <c r="L856" s="22"/>
      <c r="M856" s="2"/>
      <c r="N856" s="22"/>
      <c r="O856" s="26"/>
      <c r="P856" s="22"/>
    </row>
    <row r="857" spans="1:16" ht="11.1" customHeight="1" x14ac:dyDescent="0.2">
      <c r="A857" s="47" t="s">
        <v>240</v>
      </c>
      <c r="B857" s="47"/>
      <c r="C857" s="8" t="s">
        <v>333</v>
      </c>
      <c r="D857" s="9">
        <v>3000</v>
      </c>
      <c r="E857" s="9"/>
      <c r="F857" s="9">
        <f t="shared" si="120"/>
        <v>3000</v>
      </c>
      <c r="G857" s="9">
        <v>19</v>
      </c>
      <c r="H857" s="9">
        <v>1500</v>
      </c>
      <c r="I857" s="17" t="s">
        <v>346</v>
      </c>
      <c r="K857" s="21"/>
      <c r="L857" s="22"/>
      <c r="M857" s="2"/>
      <c r="N857" s="22"/>
      <c r="O857" s="26"/>
      <c r="P857" s="22"/>
    </row>
    <row r="858" spans="1:16" ht="11.1" customHeight="1" x14ac:dyDescent="0.2">
      <c r="A858" s="47" t="s">
        <v>350</v>
      </c>
      <c r="B858" s="47" t="s">
        <v>350</v>
      </c>
      <c r="C858" s="8" t="s">
        <v>281</v>
      </c>
      <c r="D858" s="9">
        <v>1512</v>
      </c>
      <c r="E858" s="9"/>
      <c r="F858" s="9">
        <f t="shared" si="120"/>
        <v>1512</v>
      </c>
      <c r="G858" s="9">
        <v>61</v>
      </c>
      <c r="H858" s="9">
        <v>1107</v>
      </c>
      <c r="I858" s="17" t="s">
        <v>346</v>
      </c>
      <c r="K858" s="21"/>
      <c r="L858" s="22"/>
      <c r="M858" s="2"/>
      <c r="N858" s="22"/>
      <c r="O858" s="26"/>
      <c r="P858" s="22"/>
    </row>
    <row r="859" spans="1:16" ht="11.1" customHeight="1" x14ac:dyDescent="0.2">
      <c r="A859" s="47" t="s">
        <v>359</v>
      </c>
      <c r="B859" s="47" t="s">
        <v>359</v>
      </c>
      <c r="C859" s="8" t="s">
        <v>282</v>
      </c>
      <c r="D859" s="9">
        <v>50</v>
      </c>
      <c r="E859" s="9"/>
      <c r="F859" s="9">
        <f t="shared" si="120"/>
        <v>50</v>
      </c>
      <c r="G859" s="9">
        <v>20</v>
      </c>
      <c r="H859" s="9">
        <v>50</v>
      </c>
      <c r="I859" s="17" t="s">
        <v>346</v>
      </c>
      <c r="K859" s="21"/>
      <c r="L859" s="22"/>
      <c r="M859" s="2"/>
      <c r="N859" s="22"/>
      <c r="O859" s="26"/>
      <c r="P859" s="22"/>
    </row>
    <row r="860" spans="1:16" ht="11.1" customHeight="1" x14ac:dyDescent="0.2">
      <c r="A860" s="47" t="s">
        <v>650</v>
      </c>
      <c r="B860" s="47"/>
      <c r="C860" s="8" t="s">
        <v>651</v>
      </c>
      <c r="D860" s="9">
        <v>0</v>
      </c>
      <c r="E860" s="9"/>
      <c r="F860" s="9">
        <f t="shared" si="120"/>
        <v>0</v>
      </c>
      <c r="G860" s="9">
        <v>20</v>
      </c>
      <c r="H860" s="9">
        <v>0</v>
      </c>
      <c r="I860" s="17" t="s">
        <v>346</v>
      </c>
      <c r="K860" s="21"/>
      <c r="L860" s="22"/>
      <c r="M860" s="2"/>
      <c r="N860" s="22"/>
      <c r="O860" s="26"/>
      <c r="P860" s="22"/>
    </row>
    <row r="861" spans="1:16" ht="12" customHeight="1" x14ac:dyDescent="0.2">
      <c r="A861" s="47" t="s">
        <v>350</v>
      </c>
      <c r="B861" s="47" t="s">
        <v>350</v>
      </c>
      <c r="C861" s="8" t="s">
        <v>283</v>
      </c>
      <c r="D861" s="9">
        <v>14</v>
      </c>
      <c r="E861" s="9"/>
      <c r="F861" s="9">
        <f t="shared" si="120"/>
        <v>14</v>
      </c>
      <c r="G861" s="9"/>
      <c r="H861" s="9">
        <v>14</v>
      </c>
      <c r="I861" s="17" t="s">
        <v>346</v>
      </c>
      <c r="K861" s="21"/>
      <c r="L861" s="22"/>
      <c r="M861" s="2"/>
      <c r="N861" s="22"/>
      <c r="O861" s="26"/>
      <c r="P861" s="22"/>
    </row>
    <row r="862" spans="1:16" ht="12" customHeight="1" x14ac:dyDescent="0.2">
      <c r="I862" s="17"/>
      <c r="K862" s="21"/>
      <c r="L862" s="22"/>
      <c r="M862" s="2"/>
      <c r="N862" s="22"/>
      <c r="O862" s="26"/>
      <c r="P862" s="22"/>
    </row>
    <row r="863" spans="1:16" ht="12" customHeight="1" x14ac:dyDescent="0.2">
      <c r="I863" s="17"/>
      <c r="K863" s="21"/>
      <c r="L863" s="22"/>
      <c r="M863" s="2"/>
      <c r="N863" s="22"/>
      <c r="O863" s="26"/>
      <c r="P863" s="22"/>
    </row>
    <row r="864" spans="1:16" ht="12" customHeight="1" x14ac:dyDescent="0.2">
      <c r="I864" s="17"/>
      <c r="K864" s="21"/>
      <c r="L864" s="22"/>
      <c r="M864" s="2"/>
      <c r="N864" s="22"/>
      <c r="O864" s="26"/>
      <c r="P864" s="22"/>
    </row>
    <row r="865" spans="1:16" ht="12" customHeight="1" x14ac:dyDescent="0.2">
      <c r="I865" s="17"/>
      <c r="K865" s="21"/>
      <c r="L865" s="22"/>
      <c r="M865" s="2"/>
      <c r="N865" s="22"/>
      <c r="O865" s="26"/>
      <c r="P865" s="22"/>
    </row>
    <row r="866" spans="1:16" ht="12" customHeight="1" x14ac:dyDescent="0.2">
      <c r="I866" s="17"/>
      <c r="K866" s="21"/>
      <c r="L866" s="22"/>
      <c r="M866" s="2"/>
      <c r="N866" s="22"/>
      <c r="O866" s="26"/>
      <c r="P866" s="22"/>
    </row>
    <row r="867" spans="1:16" ht="12" customHeight="1" x14ac:dyDescent="0.2">
      <c r="I867" s="17"/>
      <c r="K867" s="21"/>
      <c r="L867" s="22"/>
      <c r="M867" s="2"/>
      <c r="N867" s="22"/>
      <c r="O867" s="26"/>
      <c r="P867" s="22"/>
    </row>
    <row r="868" spans="1:16" ht="12" customHeight="1" x14ac:dyDescent="0.2">
      <c r="I868" s="17"/>
      <c r="K868" s="21"/>
      <c r="L868" s="22"/>
      <c r="M868" s="2"/>
      <c r="N868" s="22"/>
      <c r="O868" s="26"/>
      <c r="P868" s="22"/>
    </row>
    <row r="869" spans="1:16" s="1" customFormat="1" ht="30.75" customHeight="1" x14ac:dyDescent="0.2">
      <c r="A869" s="44"/>
      <c r="B869" s="44"/>
      <c r="D869" s="31" t="s">
        <v>576</v>
      </c>
      <c r="E869" s="31" t="s">
        <v>577</v>
      </c>
      <c r="F869" s="31" t="s">
        <v>578</v>
      </c>
      <c r="G869" s="31" t="s">
        <v>579</v>
      </c>
      <c r="H869" s="31" t="s">
        <v>698</v>
      </c>
      <c r="I869" s="90"/>
      <c r="K869" s="3"/>
      <c r="L869" s="3"/>
      <c r="M869" s="3"/>
      <c r="N869" s="2"/>
    </row>
    <row r="870" spans="1:16" s="63" customFormat="1" ht="12" customHeight="1" x14ac:dyDescent="0.2">
      <c r="A870" s="62" t="s">
        <v>261</v>
      </c>
      <c r="B870" s="62"/>
      <c r="D870" s="64"/>
      <c r="E870" s="64"/>
      <c r="F870" s="64"/>
      <c r="G870" s="64"/>
      <c r="H870" s="64"/>
      <c r="I870" s="64"/>
      <c r="O870" s="65"/>
    </row>
    <row r="871" spans="1:16" s="63" customFormat="1" ht="12" customHeight="1" x14ac:dyDescent="0.2">
      <c r="A871" s="62" t="s">
        <v>262</v>
      </c>
      <c r="B871" s="62"/>
      <c r="D871" s="64"/>
      <c r="E871" s="64"/>
      <c r="F871" s="64"/>
      <c r="G871" s="64"/>
      <c r="H871" s="64"/>
      <c r="I871" s="64"/>
      <c r="O871" s="65"/>
    </row>
    <row r="872" spans="1:16" s="18" customFormat="1" ht="12" customHeight="1" x14ac:dyDescent="0.2">
      <c r="A872" s="55" t="s">
        <v>53</v>
      </c>
      <c r="B872" s="55"/>
      <c r="D872" s="19"/>
      <c r="E872" s="19"/>
      <c r="F872" s="19"/>
      <c r="G872" s="19"/>
      <c r="H872" s="19"/>
      <c r="I872" s="19"/>
      <c r="L872" s="10"/>
      <c r="O872" s="26"/>
    </row>
    <row r="873" spans="1:16" ht="11.1" customHeight="1" x14ac:dyDescent="0.2">
      <c r="A873" s="47" t="s">
        <v>240</v>
      </c>
      <c r="B873" s="47" t="s">
        <v>240</v>
      </c>
      <c r="C873" s="8" t="s">
        <v>284</v>
      </c>
      <c r="D873" s="9">
        <v>450</v>
      </c>
      <c r="E873" s="9"/>
      <c r="F873" s="9">
        <f t="shared" si="120"/>
        <v>450</v>
      </c>
      <c r="G873" s="9">
        <v>450</v>
      </c>
      <c r="H873" s="9">
        <v>450</v>
      </c>
      <c r="I873" s="17" t="s">
        <v>346</v>
      </c>
      <c r="K873" s="21"/>
      <c r="L873" s="22"/>
      <c r="M873" s="2"/>
      <c r="N873" s="22"/>
      <c r="O873" s="26"/>
      <c r="P873" s="22"/>
    </row>
    <row r="874" spans="1:16" ht="11.1" customHeight="1" x14ac:dyDescent="0.2">
      <c r="A874" s="47" t="s">
        <v>355</v>
      </c>
      <c r="B874" s="47"/>
      <c r="C874" s="8" t="s">
        <v>474</v>
      </c>
      <c r="D874" s="9">
        <v>50</v>
      </c>
      <c r="E874" s="9"/>
      <c r="F874" s="9">
        <f t="shared" si="120"/>
        <v>50</v>
      </c>
      <c r="G874" s="9">
        <v>19</v>
      </c>
      <c r="H874" s="9">
        <v>50</v>
      </c>
      <c r="I874" s="17" t="s">
        <v>346</v>
      </c>
      <c r="K874" s="21"/>
      <c r="L874" s="22"/>
      <c r="M874" s="2"/>
      <c r="N874" s="22"/>
      <c r="O874" s="26"/>
      <c r="P874" s="22"/>
    </row>
    <row r="875" spans="1:16" ht="11.1" customHeight="1" x14ac:dyDescent="0.2">
      <c r="A875" s="47" t="s">
        <v>240</v>
      </c>
      <c r="B875" s="47"/>
      <c r="C875" s="8" t="s">
        <v>285</v>
      </c>
      <c r="D875" s="9">
        <v>1800</v>
      </c>
      <c r="E875" s="9"/>
      <c r="F875" s="9">
        <f t="shared" si="120"/>
        <v>1800</v>
      </c>
      <c r="G875" s="9">
        <v>900</v>
      </c>
      <c r="H875" s="9">
        <v>1800</v>
      </c>
      <c r="I875" s="17" t="s">
        <v>346</v>
      </c>
      <c r="K875" s="21"/>
      <c r="L875" s="22"/>
      <c r="M875" s="2"/>
      <c r="N875" s="22"/>
      <c r="O875" s="26"/>
      <c r="P875" s="22"/>
    </row>
    <row r="876" spans="1:16" ht="11.1" customHeight="1" x14ac:dyDescent="0.2">
      <c r="A876" s="47" t="s">
        <v>240</v>
      </c>
      <c r="B876" s="47"/>
      <c r="C876" s="8" t="s">
        <v>286</v>
      </c>
      <c r="D876" s="9">
        <v>150</v>
      </c>
      <c r="E876" s="9"/>
      <c r="F876" s="9">
        <f t="shared" si="120"/>
        <v>150</v>
      </c>
      <c r="G876" s="9"/>
      <c r="H876" s="9">
        <v>150</v>
      </c>
      <c r="I876" s="17" t="s">
        <v>346</v>
      </c>
      <c r="K876" s="21"/>
      <c r="L876" s="22"/>
      <c r="M876" s="2"/>
      <c r="N876" s="22"/>
      <c r="O876" s="26"/>
      <c r="P876" s="22"/>
    </row>
    <row r="877" spans="1:16" ht="11.1" customHeight="1" x14ac:dyDescent="0.2">
      <c r="A877" s="47" t="s">
        <v>240</v>
      </c>
      <c r="B877" s="47"/>
      <c r="C877" s="8" t="s">
        <v>334</v>
      </c>
      <c r="D877" s="9">
        <v>300</v>
      </c>
      <c r="E877" s="9"/>
      <c r="F877" s="9">
        <f t="shared" si="120"/>
        <v>300</v>
      </c>
      <c r="G877" s="9">
        <v>100</v>
      </c>
      <c r="H877" s="9">
        <v>300</v>
      </c>
      <c r="I877" s="17" t="s">
        <v>346</v>
      </c>
      <c r="K877" s="21"/>
      <c r="L877" s="22"/>
      <c r="M877" s="2"/>
      <c r="N877" s="22"/>
      <c r="O877" s="26"/>
      <c r="P877" s="22"/>
    </row>
    <row r="878" spans="1:16" ht="10.5" customHeight="1" x14ac:dyDescent="0.2">
      <c r="A878" s="47" t="s">
        <v>350</v>
      </c>
      <c r="B878" s="47" t="s">
        <v>350</v>
      </c>
      <c r="C878" s="8" t="s">
        <v>287</v>
      </c>
      <c r="D878" s="9">
        <v>743</v>
      </c>
      <c r="E878" s="9"/>
      <c r="F878" s="9">
        <f t="shared" si="120"/>
        <v>743</v>
      </c>
      <c r="G878" s="9">
        <v>2</v>
      </c>
      <c r="H878" s="9">
        <v>743</v>
      </c>
      <c r="I878" s="17" t="s">
        <v>346</v>
      </c>
      <c r="K878" s="21"/>
      <c r="L878" s="22"/>
      <c r="M878" s="2"/>
      <c r="N878" s="22"/>
      <c r="O878" s="26"/>
      <c r="P878" s="22"/>
    </row>
    <row r="879" spans="1:16" ht="12" customHeight="1" x14ac:dyDescent="0.2">
      <c r="A879" s="47" t="s">
        <v>355</v>
      </c>
      <c r="B879" s="47" t="s">
        <v>355</v>
      </c>
      <c r="C879" s="11" t="s">
        <v>288</v>
      </c>
      <c r="D879" s="9">
        <v>500</v>
      </c>
      <c r="E879" s="9"/>
      <c r="F879" s="9">
        <f t="shared" si="120"/>
        <v>500</v>
      </c>
      <c r="G879" s="9"/>
      <c r="H879" s="9">
        <v>500</v>
      </c>
      <c r="I879" s="17" t="s">
        <v>346</v>
      </c>
      <c r="K879" s="21"/>
      <c r="L879" s="22"/>
      <c r="M879" s="2"/>
      <c r="N879" s="22"/>
      <c r="O879" s="26"/>
      <c r="P879" s="22"/>
    </row>
    <row r="880" spans="1:16" ht="14.25" customHeight="1" x14ac:dyDescent="0.2">
      <c r="A880" s="47" t="s">
        <v>350</v>
      </c>
      <c r="B880" s="47" t="s">
        <v>350</v>
      </c>
      <c r="C880" s="11" t="s">
        <v>289</v>
      </c>
      <c r="D880" s="9">
        <v>135</v>
      </c>
      <c r="E880" s="9"/>
      <c r="F880" s="9">
        <f t="shared" si="120"/>
        <v>135</v>
      </c>
      <c r="G880" s="9"/>
      <c r="H880" s="9">
        <v>135</v>
      </c>
      <c r="I880" s="17" t="s">
        <v>346</v>
      </c>
      <c r="K880" s="21"/>
      <c r="L880" s="22"/>
      <c r="M880" s="2"/>
      <c r="N880" s="22"/>
      <c r="O880" s="26"/>
      <c r="P880" s="22"/>
    </row>
    <row r="881" spans="1:16" ht="14.25" customHeight="1" x14ac:dyDescent="0.2">
      <c r="A881" s="47" t="s">
        <v>465</v>
      </c>
      <c r="B881" s="47" t="s">
        <v>363</v>
      </c>
      <c r="C881" s="11" t="s">
        <v>179</v>
      </c>
      <c r="D881" s="9">
        <v>120</v>
      </c>
      <c r="E881" s="9"/>
      <c r="F881" s="9">
        <f t="shared" si="120"/>
        <v>120</v>
      </c>
      <c r="G881" s="9"/>
      <c r="H881" s="9">
        <v>120</v>
      </c>
      <c r="I881" s="17" t="s">
        <v>346</v>
      </c>
      <c r="K881" s="21"/>
      <c r="L881" s="22"/>
      <c r="M881" s="2"/>
      <c r="N881" s="22"/>
      <c r="O881" s="26"/>
      <c r="P881" s="22"/>
    </row>
    <row r="882" spans="1:16" ht="12" customHeight="1" x14ac:dyDescent="0.2">
      <c r="A882" s="47" t="s">
        <v>240</v>
      </c>
      <c r="B882" s="47" t="s">
        <v>240</v>
      </c>
      <c r="C882" s="8" t="s">
        <v>169</v>
      </c>
      <c r="D882" s="9">
        <v>100</v>
      </c>
      <c r="E882" s="9"/>
      <c r="F882" s="9">
        <f t="shared" si="120"/>
        <v>100</v>
      </c>
      <c r="G882" s="9"/>
      <c r="H882" s="9">
        <v>100</v>
      </c>
      <c r="I882" s="17" t="s">
        <v>346</v>
      </c>
      <c r="K882" s="21"/>
      <c r="L882" s="22"/>
      <c r="M882" s="2"/>
      <c r="N882" s="22"/>
      <c r="O882" s="26"/>
      <c r="P882" s="22"/>
    </row>
    <row r="883" spans="1:16" ht="12" customHeight="1" x14ac:dyDescent="0.2">
      <c r="A883" s="47" t="s">
        <v>235</v>
      </c>
      <c r="B883" s="47"/>
      <c r="C883" s="8" t="s">
        <v>170</v>
      </c>
      <c r="D883" s="9">
        <v>120</v>
      </c>
      <c r="E883" s="9"/>
      <c r="F883" s="9">
        <f t="shared" si="120"/>
        <v>120</v>
      </c>
      <c r="G883" s="9">
        <v>57</v>
      </c>
      <c r="H883" s="9">
        <v>120</v>
      </c>
      <c r="I883" s="17" t="s">
        <v>346</v>
      </c>
      <c r="K883" s="21"/>
      <c r="L883" s="22"/>
      <c r="M883" s="2"/>
      <c r="N883" s="22"/>
      <c r="O883" s="26"/>
      <c r="P883" s="22"/>
    </row>
    <row r="884" spans="1:16" ht="12" customHeight="1" x14ac:dyDescent="0.2">
      <c r="A884" s="47" t="s">
        <v>240</v>
      </c>
      <c r="B884" s="47"/>
      <c r="C884" s="8" t="s">
        <v>752</v>
      </c>
      <c r="D884" s="9">
        <v>1200</v>
      </c>
      <c r="E884" s="9"/>
      <c r="F884" s="9">
        <f t="shared" si="120"/>
        <v>1200</v>
      </c>
      <c r="G884" s="9">
        <v>210</v>
      </c>
      <c r="H884" s="9">
        <v>900</v>
      </c>
      <c r="I884" s="17" t="s">
        <v>346</v>
      </c>
      <c r="K884" s="21"/>
      <c r="L884" s="22"/>
      <c r="M884" s="2"/>
      <c r="N884" s="22"/>
      <c r="O884" s="26"/>
      <c r="P884" s="22"/>
    </row>
    <row r="885" spans="1:16" ht="12" customHeight="1" x14ac:dyDescent="0.2">
      <c r="A885" s="47" t="s">
        <v>240</v>
      </c>
      <c r="B885" s="47"/>
      <c r="C885" s="8" t="s">
        <v>753</v>
      </c>
      <c r="D885" s="9">
        <v>1400</v>
      </c>
      <c r="E885" s="9"/>
      <c r="F885" s="9">
        <f t="shared" si="120"/>
        <v>1400</v>
      </c>
      <c r="G885" s="9">
        <v>1240</v>
      </c>
      <c r="H885" s="9">
        <v>1000</v>
      </c>
      <c r="I885" s="17" t="s">
        <v>346</v>
      </c>
      <c r="K885" s="21"/>
      <c r="L885" s="22"/>
      <c r="M885" s="2"/>
      <c r="N885" s="22"/>
      <c r="O885" s="26"/>
      <c r="P885" s="22"/>
    </row>
    <row r="886" spans="1:16" ht="12" customHeight="1" x14ac:dyDescent="0.2">
      <c r="A886" s="47" t="s">
        <v>240</v>
      </c>
      <c r="B886" s="47"/>
      <c r="C886" s="8" t="s">
        <v>480</v>
      </c>
      <c r="D886" s="9">
        <v>300</v>
      </c>
      <c r="E886" s="9"/>
      <c r="F886" s="9">
        <f t="shared" si="120"/>
        <v>300</v>
      </c>
      <c r="G886" s="9">
        <v>230</v>
      </c>
      <c r="H886" s="9">
        <v>300</v>
      </c>
      <c r="I886" s="17" t="s">
        <v>346</v>
      </c>
      <c r="K886" s="21"/>
      <c r="L886" s="22"/>
      <c r="M886" s="2"/>
      <c r="N886" s="22"/>
      <c r="O886" s="26"/>
      <c r="P886" s="22"/>
    </row>
    <row r="887" spans="1:16" ht="12" customHeight="1" x14ac:dyDescent="0.2">
      <c r="A887" s="47" t="s">
        <v>350</v>
      </c>
      <c r="B887" s="47" t="s">
        <v>350</v>
      </c>
      <c r="C887" s="8" t="s">
        <v>290</v>
      </c>
      <c r="D887" s="9">
        <v>875</v>
      </c>
      <c r="E887" s="9"/>
      <c r="F887" s="9">
        <f t="shared" si="120"/>
        <v>875</v>
      </c>
      <c r="G887" s="9">
        <v>561</v>
      </c>
      <c r="H887" s="9">
        <v>686</v>
      </c>
      <c r="I887" s="17" t="s">
        <v>346</v>
      </c>
      <c r="K887" s="21"/>
      <c r="L887" s="22"/>
      <c r="M887" s="2"/>
      <c r="N887" s="22"/>
      <c r="O887" s="26"/>
      <c r="P887" s="22"/>
    </row>
    <row r="888" spans="1:16" ht="12" customHeight="1" x14ac:dyDescent="0.2">
      <c r="A888" s="47" t="s">
        <v>240</v>
      </c>
      <c r="B888" s="47" t="s">
        <v>240</v>
      </c>
      <c r="C888" s="8" t="s">
        <v>754</v>
      </c>
      <c r="D888" s="9">
        <v>100</v>
      </c>
      <c r="E888" s="9"/>
      <c r="F888" s="9">
        <f t="shared" ref="F888:F889" si="121">SUM(D888:E888)</f>
        <v>100</v>
      </c>
      <c r="G888" s="9">
        <v>253</v>
      </c>
      <c r="H888" s="9">
        <v>100</v>
      </c>
      <c r="I888" s="17" t="s">
        <v>346</v>
      </c>
      <c r="K888" s="21"/>
      <c r="L888" s="22"/>
      <c r="M888" s="2"/>
      <c r="N888" s="22"/>
      <c r="O888" s="26"/>
      <c r="P888" s="22"/>
    </row>
    <row r="889" spans="1:16" ht="12" customHeight="1" x14ac:dyDescent="0.2">
      <c r="A889" s="47" t="s">
        <v>350</v>
      </c>
      <c r="B889" s="47" t="s">
        <v>350</v>
      </c>
      <c r="C889" s="8" t="s">
        <v>330</v>
      </c>
      <c r="D889" s="9">
        <v>27</v>
      </c>
      <c r="E889" s="9"/>
      <c r="F889" s="9">
        <f t="shared" si="121"/>
        <v>27</v>
      </c>
      <c r="G889" s="9">
        <v>1</v>
      </c>
      <c r="H889" s="9">
        <v>27</v>
      </c>
      <c r="I889" s="17" t="s">
        <v>346</v>
      </c>
      <c r="K889" s="21"/>
      <c r="L889" s="22"/>
      <c r="M889" s="2"/>
      <c r="N889" s="22"/>
      <c r="O889" s="26"/>
      <c r="P889" s="22"/>
    </row>
    <row r="890" spans="1:16" s="3" customFormat="1" ht="12" customHeight="1" x14ac:dyDescent="0.2">
      <c r="A890" s="48"/>
      <c r="B890" s="48"/>
      <c r="C890" s="13" t="s">
        <v>67</v>
      </c>
      <c r="D890" s="14">
        <f>SUM(D851:D889)</f>
        <v>16689</v>
      </c>
      <c r="E890" s="14">
        <f>SUM(E851:E889)</f>
        <v>0</v>
      </c>
      <c r="F890" s="14">
        <f>SUM(F851:F889)</f>
        <v>16689</v>
      </c>
      <c r="G890" s="14">
        <f>SUM(G851:G889)</f>
        <v>5816</v>
      </c>
      <c r="H890" s="14">
        <f>SUM(H851:H889)</f>
        <v>14022</v>
      </c>
      <c r="I890" s="6"/>
      <c r="J890" s="10"/>
      <c r="M890" s="6"/>
      <c r="O890" s="26"/>
    </row>
    <row r="891" spans="1:16" s="3" customFormat="1" ht="12" customHeight="1" x14ac:dyDescent="0.2">
      <c r="A891" s="45"/>
      <c r="B891" s="45"/>
      <c r="D891" s="6"/>
      <c r="E891" s="6"/>
      <c r="F891" s="6"/>
      <c r="G891" s="6"/>
      <c r="H891" s="6"/>
      <c r="I891" s="6"/>
      <c r="J891" s="10"/>
      <c r="M891" s="6"/>
      <c r="O891" s="26"/>
    </row>
    <row r="892" spans="1:16" s="3" customFormat="1" ht="12" customHeight="1" x14ac:dyDescent="0.2">
      <c r="A892" s="45"/>
      <c r="B892" s="45"/>
      <c r="D892" s="6"/>
      <c r="E892" s="6"/>
      <c r="F892" s="6"/>
      <c r="G892" s="6"/>
      <c r="H892" s="6"/>
      <c r="I892" s="6"/>
      <c r="J892" s="10"/>
      <c r="M892" s="6"/>
      <c r="O892" s="26"/>
    </row>
    <row r="893" spans="1:16" s="1" customFormat="1" x14ac:dyDescent="0.2">
      <c r="A893" s="44" t="s">
        <v>263</v>
      </c>
      <c r="B893" s="44"/>
      <c r="D893" s="5"/>
      <c r="E893" s="5"/>
      <c r="F893" s="5"/>
      <c r="G893" s="5"/>
      <c r="H893" s="5"/>
      <c r="I893" s="5"/>
      <c r="L893" s="2"/>
      <c r="O893" s="26"/>
    </row>
    <row r="894" spans="1:16" ht="12" customHeight="1" x14ac:dyDescent="0.2">
      <c r="A894" s="44" t="s">
        <v>248</v>
      </c>
      <c r="B894" s="44"/>
      <c r="C894" s="1"/>
      <c r="O894" s="26"/>
    </row>
    <row r="895" spans="1:16" x14ac:dyDescent="0.2">
      <c r="A895" s="45" t="s">
        <v>53</v>
      </c>
      <c r="B895" s="45"/>
      <c r="O895" s="26"/>
    </row>
    <row r="896" spans="1:16" x14ac:dyDescent="0.2">
      <c r="A896" s="47" t="s">
        <v>359</v>
      </c>
      <c r="B896" s="47" t="s">
        <v>359</v>
      </c>
      <c r="C896" s="8" t="s">
        <v>138</v>
      </c>
      <c r="D896" s="9">
        <v>50</v>
      </c>
      <c r="E896" s="9"/>
      <c r="F896" s="9">
        <f>SUM(D896:E896)</f>
        <v>50</v>
      </c>
      <c r="G896" s="9"/>
      <c r="H896" s="9">
        <v>50</v>
      </c>
      <c r="I896" s="17" t="s">
        <v>346</v>
      </c>
      <c r="J896" s="10" t="s">
        <v>139</v>
      </c>
      <c r="O896" s="26"/>
    </row>
    <row r="897" spans="1:257" x14ac:dyDescent="0.2">
      <c r="A897" s="47" t="s">
        <v>242</v>
      </c>
      <c r="B897" s="47" t="s">
        <v>242</v>
      </c>
      <c r="C897" s="8" t="s">
        <v>121</v>
      </c>
      <c r="D897" s="9">
        <v>20</v>
      </c>
      <c r="E897" s="9"/>
      <c r="F897" s="9">
        <f t="shared" ref="F897:F901" si="122">SUM(D897:E897)</f>
        <v>20</v>
      </c>
      <c r="G897" s="9"/>
      <c r="H897" s="9">
        <v>20</v>
      </c>
      <c r="I897" s="17" t="s">
        <v>346</v>
      </c>
      <c r="O897" s="26"/>
    </row>
    <row r="898" spans="1:257" x14ac:dyDescent="0.2">
      <c r="A898" s="47" t="s">
        <v>240</v>
      </c>
      <c r="B898" s="47" t="s">
        <v>240</v>
      </c>
      <c r="C898" s="8" t="s">
        <v>55</v>
      </c>
      <c r="D898" s="9">
        <v>35</v>
      </c>
      <c r="E898" s="9"/>
      <c r="F898" s="9">
        <f t="shared" si="122"/>
        <v>35</v>
      </c>
      <c r="G898" s="9"/>
      <c r="H898" s="9">
        <v>35</v>
      </c>
      <c r="I898" s="17" t="s">
        <v>346</v>
      </c>
      <c r="O898" s="26"/>
    </row>
    <row r="899" spans="1:257" x14ac:dyDescent="0.2">
      <c r="A899" s="47" t="s">
        <v>350</v>
      </c>
      <c r="B899" s="47" t="s">
        <v>350</v>
      </c>
      <c r="C899" s="8" t="s">
        <v>56</v>
      </c>
      <c r="D899" s="9">
        <v>29</v>
      </c>
      <c r="E899" s="9"/>
      <c r="F899" s="9">
        <f t="shared" si="122"/>
        <v>29</v>
      </c>
      <c r="G899" s="9"/>
      <c r="H899" s="9">
        <v>29</v>
      </c>
      <c r="I899" s="17" t="s">
        <v>346</v>
      </c>
      <c r="J899" s="12"/>
      <c r="K899" s="12"/>
      <c r="L899" s="12"/>
      <c r="O899" s="26"/>
    </row>
    <row r="900" spans="1:257" x14ac:dyDescent="0.2">
      <c r="A900" s="47" t="s">
        <v>408</v>
      </c>
      <c r="B900" s="47" t="s">
        <v>356</v>
      </c>
      <c r="C900" s="8" t="s">
        <v>307</v>
      </c>
      <c r="D900" s="9">
        <v>500</v>
      </c>
      <c r="E900" s="9"/>
      <c r="F900" s="9">
        <f t="shared" si="122"/>
        <v>500</v>
      </c>
      <c r="G900" s="9">
        <v>700</v>
      </c>
      <c r="H900" s="9">
        <v>700</v>
      </c>
      <c r="I900" s="17" t="s">
        <v>346</v>
      </c>
      <c r="J900" s="12"/>
      <c r="K900" s="12"/>
      <c r="L900" s="12"/>
      <c r="O900" s="26"/>
    </row>
    <row r="901" spans="1:257" x14ac:dyDescent="0.2">
      <c r="A901" s="47" t="s">
        <v>408</v>
      </c>
      <c r="B901" s="47"/>
      <c r="C901" s="8" t="s">
        <v>147</v>
      </c>
      <c r="D901" s="9">
        <v>4500</v>
      </c>
      <c r="E901" s="9"/>
      <c r="F901" s="9">
        <f t="shared" si="122"/>
        <v>4500</v>
      </c>
      <c r="G901" s="9">
        <v>5450</v>
      </c>
      <c r="H901" s="9">
        <v>5400</v>
      </c>
      <c r="I901" s="17" t="s">
        <v>346</v>
      </c>
      <c r="O901" s="26"/>
    </row>
    <row r="902" spans="1:257" s="3" customFormat="1" x14ac:dyDescent="0.2">
      <c r="A902" s="48"/>
      <c r="B902" s="48"/>
      <c r="C902" s="13" t="s">
        <v>54</v>
      </c>
      <c r="D902" s="14">
        <f>SUM(D896:D901)</f>
        <v>5134</v>
      </c>
      <c r="E902" s="14">
        <f>SUM(E896:E901)</f>
        <v>0</v>
      </c>
      <c r="F902" s="14">
        <f>SUM(F896:F901)</f>
        <v>5134</v>
      </c>
      <c r="G902" s="14">
        <f>SUM(G896:G901)</f>
        <v>6150</v>
      </c>
      <c r="H902" s="14">
        <f>SUM(H896:H901)</f>
        <v>6234</v>
      </c>
      <c r="I902" s="6"/>
      <c r="O902" s="26"/>
    </row>
    <row r="903" spans="1:257" s="3" customFormat="1" x14ac:dyDescent="0.2">
      <c r="A903" s="45"/>
      <c r="B903" s="45"/>
      <c r="D903" s="6"/>
      <c r="E903" s="6"/>
      <c r="F903" s="6"/>
      <c r="G903" s="6"/>
      <c r="H903" s="6"/>
      <c r="I903" s="6"/>
      <c r="O903" s="26"/>
    </row>
    <row r="904" spans="1:257" s="3" customFormat="1" x14ac:dyDescent="0.2">
      <c r="A904" s="45"/>
      <c r="B904" s="45"/>
      <c r="D904" s="6"/>
      <c r="E904" s="6"/>
      <c r="F904" s="6"/>
      <c r="G904" s="6"/>
      <c r="H904" s="6"/>
      <c r="I904" s="6"/>
      <c r="O904" s="26"/>
    </row>
    <row r="905" spans="1:257" s="27" customFormat="1" x14ac:dyDescent="0.2">
      <c r="A905" s="51" t="s">
        <v>264</v>
      </c>
      <c r="B905" s="51"/>
      <c r="C905" s="35"/>
      <c r="D905" s="42"/>
      <c r="E905" s="42"/>
      <c r="F905" s="42"/>
      <c r="G905" s="42"/>
      <c r="H905" s="42"/>
      <c r="I905" s="42"/>
      <c r="L905" s="38"/>
    </row>
    <row r="906" spans="1:257" ht="12.45" customHeight="1" x14ac:dyDescent="0.2">
      <c r="A906" s="44" t="s">
        <v>248</v>
      </c>
      <c r="B906" s="44"/>
      <c r="C906" s="44"/>
      <c r="D906" s="44"/>
      <c r="E906" s="44"/>
      <c r="F906" s="44"/>
      <c r="G906" s="44"/>
      <c r="H906" s="44"/>
      <c r="I906" s="44"/>
      <c r="J906" s="44"/>
      <c r="K906" s="44"/>
      <c r="L906" s="44"/>
      <c r="M906" s="44"/>
      <c r="N906" s="44"/>
      <c r="O906" s="44"/>
      <c r="P906" s="44"/>
      <c r="Q906" s="44"/>
      <c r="R906" s="44"/>
      <c r="S906" s="44"/>
      <c r="T906" s="44"/>
      <c r="U906" s="44"/>
      <c r="V906" s="44"/>
      <c r="W906" s="44"/>
      <c r="X906" s="44"/>
      <c r="Y906" s="44"/>
      <c r="Z906" s="44"/>
      <c r="AA906" s="44"/>
      <c r="AB906" s="44"/>
      <c r="AC906" s="44"/>
      <c r="AD906" s="44"/>
      <c r="AE906" s="44"/>
      <c r="AF906" s="44"/>
      <c r="AG906" s="44"/>
      <c r="AH906" s="44"/>
      <c r="AI906" s="44"/>
      <c r="AJ906" s="44"/>
      <c r="AK906" s="44"/>
      <c r="AL906" s="44"/>
      <c r="AM906" s="44"/>
      <c r="AN906" s="44"/>
      <c r="AO906" s="44"/>
      <c r="AP906" s="44"/>
      <c r="AQ906" s="44"/>
      <c r="AR906" s="44"/>
      <c r="AS906" s="44"/>
      <c r="AT906" s="44"/>
      <c r="AU906" s="44"/>
      <c r="AV906" s="44"/>
      <c r="AW906" s="44"/>
      <c r="AX906" s="44"/>
      <c r="AY906" s="44"/>
      <c r="AZ906" s="44"/>
      <c r="BA906" s="44"/>
      <c r="BB906" s="44"/>
      <c r="BC906" s="44"/>
      <c r="BD906" s="44"/>
      <c r="BE906" s="44"/>
      <c r="BF906" s="44"/>
      <c r="BG906" s="44"/>
      <c r="BH906" s="44"/>
      <c r="BI906" s="44"/>
      <c r="BJ906" s="44"/>
      <c r="BK906" s="44"/>
      <c r="BL906" s="44"/>
      <c r="BM906" s="44"/>
      <c r="BN906" s="44"/>
      <c r="BO906" s="44"/>
      <c r="BP906" s="44"/>
      <c r="BQ906" s="44"/>
      <c r="BR906" s="44"/>
      <c r="BS906" s="44"/>
      <c r="BT906" s="44"/>
      <c r="BU906" s="44"/>
      <c r="BV906" s="44"/>
      <c r="BW906" s="44"/>
      <c r="BX906" s="44"/>
      <c r="BY906" s="44"/>
      <c r="BZ906" s="44"/>
      <c r="CA906" s="44"/>
      <c r="CB906" s="44"/>
      <c r="CC906" s="44"/>
      <c r="CD906" s="44"/>
      <c r="CE906" s="44"/>
      <c r="CF906" s="44"/>
      <c r="CG906" s="44"/>
      <c r="CH906" s="44"/>
      <c r="CI906" s="44"/>
      <c r="CJ906" s="44"/>
      <c r="CK906" s="44"/>
      <c r="CL906" s="44"/>
      <c r="CM906" s="44"/>
      <c r="CN906" s="44"/>
      <c r="CO906" s="44"/>
      <c r="CP906" s="44"/>
      <c r="CQ906" s="44"/>
      <c r="CR906" s="44"/>
      <c r="CS906" s="44"/>
      <c r="CT906" s="44"/>
      <c r="CU906" s="44"/>
      <c r="CV906" s="44"/>
      <c r="CW906" s="44"/>
      <c r="CX906" s="44"/>
      <c r="CY906" s="44"/>
      <c r="CZ906" s="44"/>
      <c r="DA906" s="44"/>
      <c r="DB906" s="44"/>
      <c r="DC906" s="44"/>
      <c r="DD906" s="44"/>
      <c r="DE906" s="44"/>
      <c r="DF906" s="44"/>
      <c r="DG906" s="44"/>
      <c r="DH906" s="44"/>
      <c r="DI906" s="44"/>
      <c r="DJ906" s="44"/>
      <c r="DK906" s="44"/>
      <c r="DL906" s="44"/>
      <c r="DM906" s="44"/>
      <c r="DN906" s="44"/>
      <c r="DO906" s="44"/>
      <c r="DP906" s="44"/>
      <c r="DQ906" s="44"/>
      <c r="DR906" s="44"/>
      <c r="DS906" s="44"/>
      <c r="DT906" s="44"/>
      <c r="DU906" s="44"/>
      <c r="DV906" s="44"/>
      <c r="DW906" s="44"/>
      <c r="DX906" s="44"/>
      <c r="DY906" s="44"/>
      <c r="DZ906" s="44"/>
      <c r="EA906" s="44"/>
      <c r="EB906" s="44"/>
      <c r="EC906" s="44"/>
      <c r="ED906" s="44"/>
      <c r="EE906" s="44"/>
      <c r="EF906" s="44"/>
      <c r="EG906" s="44"/>
      <c r="EH906" s="44"/>
      <c r="EI906" s="44"/>
      <c r="EJ906" s="44"/>
      <c r="EK906" s="44"/>
      <c r="EL906" s="44"/>
      <c r="EM906" s="44"/>
      <c r="EN906" s="44"/>
      <c r="EO906" s="44"/>
      <c r="EP906" s="44"/>
      <c r="EQ906" s="44"/>
      <c r="ER906" s="44"/>
      <c r="ES906" s="44"/>
      <c r="ET906" s="44"/>
      <c r="EU906" s="44"/>
      <c r="EV906" s="44"/>
      <c r="EW906" s="44"/>
      <c r="EX906" s="44"/>
      <c r="EY906" s="44"/>
      <c r="EZ906" s="44"/>
      <c r="FA906" s="44"/>
      <c r="FB906" s="44"/>
      <c r="FC906" s="44"/>
      <c r="FD906" s="44"/>
      <c r="FE906" s="44"/>
      <c r="FF906" s="44"/>
      <c r="FG906" s="44"/>
      <c r="FH906" s="44"/>
      <c r="FI906" s="44"/>
      <c r="FJ906" s="44"/>
      <c r="FK906" s="44"/>
      <c r="FL906" s="44"/>
      <c r="FM906" s="44"/>
      <c r="FN906" s="44"/>
      <c r="FO906" s="44"/>
      <c r="FP906" s="44"/>
      <c r="FQ906" s="44"/>
      <c r="FR906" s="44"/>
      <c r="FS906" s="44"/>
      <c r="FT906" s="44"/>
      <c r="FU906" s="44"/>
      <c r="FV906" s="44"/>
      <c r="FW906" s="44"/>
      <c r="FX906" s="44"/>
      <c r="FY906" s="44"/>
      <c r="FZ906" s="44"/>
      <c r="GA906" s="44"/>
      <c r="GB906" s="44"/>
      <c r="GC906" s="44"/>
      <c r="GD906" s="44"/>
      <c r="GE906" s="44"/>
      <c r="GF906" s="44"/>
      <c r="GG906" s="44"/>
      <c r="GH906" s="44"/>
      <c r="GI906" s="44"/>
      <c r="GJ906" s="44"/>
      <c r="GK906" s="44"/>
      <c r="GL906" s="44"/>
      <c r="GM906" s="44"/>
      <c r="GN906" s="44"/>
      <c r="GO906" s="44"/>
      <c r="GP906" s="44"/>
      <c r="GQ906" s="44"/>
      <c r="GR906" s="44"/>
      <c r="GS906" s="44"/>
      <c r="GT906" s="44"/>
      <c r="GU906" s="44"/>
      <c r="GV906" s="44"/>
      <c r="GW906" s="44"/>
      <c r="GX906" s="44"/>
      <c r="GY906" s="44"/>
      <c r="GZ906" s="44"/>
      <c r="HA906" s="44"/>
      <c r="HB906" s="44"/>
      <c r="HC906" s="44"/>
      <c r="HD906" s="44"/>
      <c r="HE906" s="44"/>
      <c r="HF906" s="44"/>
      <c r="HG906" s="44"/>
      <c r="HH906" s="44"/>
      <c r="HI906" s="44"/>
      <c r="HJ906" s="44"/>
      <c r="HK906" s="44"/>
      <c r="HL906" s="44"/>
      <c r="HM906" s="44"/>
      <c r="HN906" s="44"/>
      <c r="HO906" s="44"/>
      <c r="HP906" s="44"/>
      <c r="HQ906" s="44"/>
      <c r="HR906" s="44"/>
      <c r="HS906" s="44"/>
      <c r="HT906" s="44"/>
      <c r="HU906" s="44"/>
      <c r="HV906" s="44"/>
      <c r="HW906" s="44"/>
      <c r="HX906" s="44"/>
      <c r="HY906" s="44"/>
      <c r="HZ906" s="44"/>
      <c r="IA906" s="44"/>
      <c r="IB906" s="44"/>
      <c r="IC906" s="44"/>
      <c r="ID906" s="44"/>
      <c r="IE906" s="44"/>
      <c r="IF906" s="44"/>
      <c r="IG906" s="44"/>
      <c r="IH906" s="44"/>
      <c r="II906" s="44"/>
      <c r="IJ906" s="44"/>
      <c r="IK906" s="44"/>
      <c r="IL906" s="44"/>
      <c r="IM906" s="44"/>
      <c r="IN906" s="44"/>
      <c r="IO906" s="44"/>
      <c r="IP906" s="44"/>
      <c r="IQ906" s="44"/>
      <c r="IR906" s="44"/>
      <c r="IS906" s="44"/>
      <c r="IT906" s="44"/>
      <c r="IU906" s="44"/>
      <c r="IV906" s="44"/>
      <c r="IW906" s="44"/>
    </row>
    <row r="907" spans="1:257" s="27" customFormat="1" x14ac:dyDescent="0.2">
      <c r="A907" s="52" t="s">
        <v>51</v>
      </c>
      <c r="B907" s="52"/>
      <c r="C907" s="34"/>
      <c r="D907" s="41"/>
      <c r="E907" s="41"/>
      <c r="F907" s="41"/>
      <c r="G907" s="41"/>
      <c r="H907" s="41"/>
      <c r="I907" s="41"/>
      <c r="L907" s="38"/>
    </row>
    <row r="908" spans="1:257" s="27" customFormat="1" x14ac:dyDescent="0.2">
      <c r="A908" s="53" t="s">
        <v>237</v>
      </c>
      <c r="B908" s="53" t="s">
        <v>237</v>
      </c>
      <c r="C908" s="37" t="s">
        <v>155</v>
      </c>
      <c r="D908" s="28">
        <v>50</v>
      </c>
      <c r="E908" s="28"/>
      <c r="F908" s="28">
        <f>SUM(D908:E908)</f>
        <v>50</v>
      </c>
      <c r="G908" s="28">
        <v>60</v>
      </c>
      <c r="H908" s="28">
        <v>50</v>
      </c>
      <c r="I908" s="36" t="s">
        <v>347</v>
      </c>
      <c r="J908" s="27" t="s">
        <v>164</v>
      </c>
      <c r="L908" s="38"/>
    </row>
    <row r="909" spans="1:257" s="27" customFormat="1" x14ac:dyDescent="0.2">
      <c r="A909" s="53" t="s">
        <v>349</v>
      </c>
      <c r="B909" s="53" t="s">
        <v>349</v>
      </c>
      <c r="C909" s="37" t="s">
        <v>159</v>
      </c>
      <c r="D909" s="28">
        <v>14</v>
      </c>
      <c r="E909" s="28"/>
      <c r="F909" s="28">
        <f>SUM(D909:E909)</f>
        <v>14</v>
      </c>
      <c r="G909" s="28">
        <v>16</v>
      </c>
      <c r="H909" s="28">
        <v>14</v>
      </c>
      <c r="I909" s="36" t="s">
        <v>347</v>
      </c>
      <c r="L909" s="38"/>
    </row>
    <row r="910" spans="1:257" s="34" customFormat="1" x14ac:dyDescent="0.2">
      <c r="A910" s="54"/>
      <c r="B910" s="54"/>
      <c r="C910" s="39" t="s">
        <v>52</v>
      </c>
      <c r="D910" s="40">
        <f>SUM(D908:D909)</f>
        <v>64</v>
      </c>
      <c r="E910" s="40">
        <f>SUM(E908:E909)</f>
        <v>0</v>
      </c>
      <c r="F910" s="40">
        <f>SUM(F908:F909)</f>
        <v>64</v>
      </c>
      <c r="G910" s="40">
        <f>SUM(G908:G909)</f>
        <v>76</v>
      </c>
      <c r="H910" s="40">
        <f>SUM(H908:H909)</f>
        <v>64</v>
      </c>
      <c r="I910" s="41"/>
      <c r="L910" s="38"/>
    </row>
    <row r="911" spans="1:257" s="34" customFormat="1" x14ac:dyDescent="0.2">
      <c r="A911" s="52"/>
      <c r="B911" s="52"/>
      <c r="D911" s="41"/>
      <c r="E911" s="41"/>
      <c r="F911" s="41"/>
      <c r="G911" s="41"/>
      <c r="H911" s="41"/>
      <c r="I911" s="41"/>
      <c r="L911" s="38"/>
    </row>
    <row r="912" spans="1:257" s="34" customFormat="1" x14ac:dyDescent="0.2">
      <c r="A912" s="52"/>
      <c r="B912" s="52"/>
      <c r="D912" s="41"/>
      <c r="E912" s="41"/>
      <c r="F912" s="41"/>
      <c r="G912" s="41"/>
      <c r="H912" s="41"/>
      <c r="I912" s="41"/>
      <c r="L912" s="38"/>
    </row>
    <row r="913" spans="1:257" s="63" customFormat="1" ht="12" customHeight="1" x14ac:dyDescent="0.2">
      <c r="A913" s="62" t="s">
        <v>265</v>
      </c>
      <c r="B913" s="62"/>
      <c r="D913" s="64"/>
      <c r="E913" s="64"/>
      <c r="F913" s="64"/>
      <c r="G913" s="64"/>
      <c r="H913" s="64"/>
      <c r="I913" s="64"/>
      <c r="O913" s="65"/>
    </row>
    <row r="914" spans="1:257" s="63" customFormat="1" ht="12" customHeight="1" x14ac:dyDescent="0.2">
      <c r="A914" s="62" t="s">
        <v>262</v>
      </c>
      <c r="B914" s="62"/>
      <c r="D914" s="64"/>
      <c r="E914" s="64"/>
      <c r="F914" s="64"/>
      <c r="G914" s="64"/>
      <c r="H914" s="64"/>
      <c r="I914" s="64"/>
      <c r="O914" s="65"/>
    </row>
    <row r="915" spans="1:257" s="27" customFormat="1" x14ac:dyDescent="0.2">
      <c r="A915" s="52" t="s">
        <v>51</v>
      </c>
      <c r="B915" s="52"/>
      <c r="C915" s="34"/>
      <c r="D915" s="41"/>
      <c r="E915" s="41"/>
      <c r="F915" s="41"/>
      <c r="G915" s="41"/>
      <c r="H915" s="41"/>
      <c r="I915" s="41"/>
      <c r="L915" s="38"/>
    </row>
    <row r="916" spans="1:257" s="27" customFormat="1" x14ac:dyDescent="0.2">
      <c r="A916" s="53" t="s">
        <v>237</v>
      </c>
      <c r="B916" s="53" t="s">
        <v>237</v>
      </c>
      <c r="C916" s="37" t="s">
        <v>272</v>
      </c>
      <c r="D916" s="66">
        <v>20</v>
      </c>
      <c r="E916" s="66"/>
      <c r="F916" s="66">
        <f>SUM(D916:E916)</f>
        <v>20</v>
      </c>
      <c r="G916" s="66"/>
      <c r="H916" s="66">
        <v>0</v>
      </c>
      <c r="I916" s="36" t="s">
        <v>347</v>
      </c>
      <c r="K916" s="38"/>
    </row>
    <row r="917" spans="1:257" s="27" customFormat="1" x14ac:dyDescent="0.2">
      <c r="A917" s="53" t="s">
        <v>237</v>
      </c>
      <c r="B917" s="53"/>
      <c r="C917" s="37" t="s">
        <v>165</v>
      </c>
      <c r="D917" s="28">
        <v>150</v>
      </c>
      <c r="E917" s="28"/>
      <c r="F917" s="66">
        <f t="shared" ref="F917:F919" si="123">SUM(D917:E917)</f>
        <v>150</v>
      </c>
      <c r="G917" s="28">
        <v>37</v>
      </c>
      <c r="H917" s="28">
        <v>30</v>
      </c>
      <c r="I917" s="36" t="s">
        <v>347</v>
      </c>
      <c r="L917" s="38"/>
    </row>
    <row r="918" spans="1:257" s="27" customFormat="1" x14ac:dyDescent="0.2">
      <c r="A918" s="53" t="s">
        <v>349</v>
      </c>
      <c r="B918" s="53" t="s">
        <v>349</v>
      </c>
      <c r="C918" s="37" t="s">
        <v>159</v>
      </c>
      <c r="D918" s="28">
        <v>46</v>
      </c>
      <c r="E918" s="28"/>
      <c r="F918" s="66">
        <f t="shared" si="123"/>
        <v>46</v>
      </c>
      <c r="G918" s="28">
        <v>10</v>
      </c>
      <c r="H918" s="28">
        <v>8</v>
      </c>
      <c r="I918" s="36" t="s">
        <v>347</v>
      </c>
      <c r="J918" s="36"/>
      <c r="L918" s="38"/>
    </row>
    <row r="919" spans="1:257" s="27" customFormat="1" x14ac:dyDescent="0.2">
      <c r="A919" s="53" t="s">
        <v>637</v>
      </c>
      <c r="B919" s="53"/>
      <c r="C919" s="37" t="s">
        <v>585</v>
      </c>
      <c r="D919" s="28">
        <v>0</v>
      </c>
      <c r="E919" s="28"/>
      <c r="F919" s="66">
        <f t="shared" si="123"/>
        <v>0</v>
      </c>
      <c r="G919" s="28"/>
      <c r="H919" s="28">
        <v>0</v>
      </c>
      <c r="I919" s="36" t="s">
        <v>347</v>
      </c>
      <c r="J919" s="36"/>
      <c r="L919" s="38"/>
    </row>
    <row r="920" spans="1:257" s="34" customFormat="1" x14ac:dyDescent="0.2">
      <c r="A920" s="54"/>
      <c r="B920" s="54"/>
      <c r="C920" s="39" t="s">
        <v>52</v>
      </c>
      <c r="D920" s="40">
        <f t="shared" ref="D920:F920" si="124">SUM(D916:D919)</f>
        <v>216</v>
      </c>
      <c r="E920" s="40">
        <f t="shared" si="124"/>
        <v>0</v>
      </c>
      <c r="F920" s="40">
        <f t="shared" si="124"/>
        <v>216</v>
      </c>
      <c r="G920" s="40">
        <f>SUM(G916:G919)</f>
        <v>47</v>
      </c>
      <c r="H920" s="40">
        <f>SUM(H916:H919)</f>
        <v>38</v>
      </c>
      <c r="I920" s="41"/>
      <c r="L920" s="38"/>
    </row>
    <row r="921" spans="1:257" s="34" customFormat="1" x14ac:dyDescent="0.2">
      <c r="A921" s="52"/>
      <c r="B921" s="52"/>
      <c r="D921" s="41"/>
      <c r="E921" s="41"/>
      <c r="F921" s="41"/>
      <c r="G921" s="41"/>
      <c r="H921" s="41"/>
      <c r="I921" s="41"/>
      <c r="L921" s="38"/>
    </row>
    <row r="922" spans="1:257" s="34" customFormat="1" x14ac:dyDescent="0.2">
      <c r="A922" s="52"/>
      <c r="B922" s="52"/>
      <c r="D922" s="41"/>
      <c r="E922" s="41"/>
      <c r="F922" s="41"/>
      <c r="G922" s="41"/>
      <c r="H922" s="41"/>
      <c r="I922" s="41"/>
      <c r="L922" s="38"/>
    </row>
    <row r="923" spans="1:257" s="27" customFormat="1" x14ac:dyDescent="0.2">
      <c r="A923" s="51" t="s">
        <v>266</v>
      </c>
      <c r="B923" s="51"/>
      <c r="C923" s="35"/>
      <c r="D923" s="42"/>
      <c r="E923" s="42"/>
      <c r="F923" s="42"/>
      <c r="G923" s="42"/>
      <c r="H923" s="42"/>
      <c r="I923" s="42"/>
      <c r="L923" s="38"/>
    </row>
    <row r="924" spans="1:257" ht="12.45" customHeight="1" x14ac:dyDescent="0.2">
      <c r="A924" s="44" t="s">
        <v>248</v>
      </c>
      <c r="B924" s="44"/>
      <c r="C924" s="44"/>
      <c r="D924" s="44"/>
      <c r="E924" s="44"/>
      <c r="F924" s="44"/>
      <c r="G924" s="44"/>
      <c r="H924" s="44"/>
      <c r="I924" s="44"/>
      <c r="J924" s="44"/>
      <c r="K924" s="44"/>
      <c r="L924" s="44"/>
      <c r="M924" s="44"/>
      <c r="N924" s="44"/>
      <c r="O924" s="44"/>
      <c r="P924" s="44"/>
      <c r="Q924" s="44"/>
      <c r="R924" s="44"/>
      <c r="S924" s="44"/>
      <c r="T924" s="44"/>
      <c r="U924" s="44"/>
      <c r="V924" s="44"/>
      <c r="W924" s="44"/>
      <c r="X924" s="44"/>
      <c r="Y924" s="44"/>
      <c r="Z924" s="44"/>
      <c r="AA924" s="44"/>
      <c r="AB924" s="44"/>
      <c r="AC924" s="44"/>
      <c r="AD924" s="44"/>
      <c r="AE924" s="44"/>
      <c r="AF924" s="44"/>
      <c r="AG924" s="44"/>
      <c r="AH924" s="44"/>
      <c r="AI924" s="44"/>
      <c r="AJ924" s="44"/>
      <c r="AK924" s="44"/>
      <c r="AL924" s="44"/>
      <c r="AM924" s="44"/>
      <c r="AN924" s="44"/>
      <c r="AO924" s="44"/>
      <c r="AP924" s="44"/>
      <c r="AQ924" s="44"/>
      <c r="AR924" s="44"/>
      <c r="AS924" s="44"/>
      <c r="AT924" s="44"/>
      <c r="AU924" s="44"/>
      <c r="AV924" s="44"/>
      <c r="AW924" s="44"/>
      <c r="AX924" s="44"/>
      <c r="AY924" s="44"/>
      <c r="AZ924" s="44"/>
      <c r="BA924" s="44"/>
      <c r="BB924" s="44"/>
      <c r="BC924" s="44"/>
      <c r="BD924" s="44"/>
      <c r="BE924" s="44"/>
      <c r="BF924" s="44"/>
      <c r="BG924" s="44"/>
      <c r="BH924" s="44"/>
      <c r="BI924" s="44"/>
      <c r="BJ924" s="44"/>
      <c r="BK924" s="44"/>
      <c r="BL924" s="44"/>
      <c r="BM924" s="44"/>
      <c r="BN924" s="44"/>
      <c r="BO924" s="44"/>
      <c r="BP924" s="44"/>
      <c r="BQ924" s="44"/>
      <c r="BR924" s="44"/>
      <c r="BS924" s="44"/>
      <c r="BT924" s="44"/>
      <c r="BU924" s="44"/>
      <c r="BV924" s="44"/>
      <c r="BW924" s="44"/>
      <c r="BX924" s="44"/>
      <c r="BY924" s="44"/>
      <c r="BZ924" s="44"/>
      <c r="CA924" s="44"/>
      <c r="CB924" s="44"/>
      <c r="CC924" s="44"/>
      <c r="CD924" s="44"/>
      <c r="CE924" s="44"/>
      <c r="CF924" s="44"/>
      <c r="CG924" s="44"/>
      <c r="CH924" s="44"/>
      <c r="CI924" s="44"/>
      <c r="CJ924" s="44"/>
      <c r="CK924" s="44"/>
      <c r="CL924" s="44"/>
      <c r="CM924" s="44"/>
      <c r="CN924" s="44"/>
      <c r="CO924" s="44"/>
      <c r="CP924" s="44"/>
      <c r="CQ924" s="44"/>
      <c r="CR924" s="44"/>
      <c r="CS924" s="44"/>
      <c r="CT924" s="44"/>
      <c r="CU924" s="44"/>
      <c r="CV924" s="44"/>
      <c r="CW924" s="44"/>
      <c r="CX924" s="44"/>
      <c r="CY924" s="44"/>
      <c r="CZ924" s="44"/>
      <c r="DA924" s="44"/>
      <c r="DB924" s="44"/>
      <c r="DC924" s="44"/>
      <c r="DD924" s="44"/>
      <c r="DE924" s="44"/>
      <c r="DF924" s="44"/>
      <c r="DG924" s="44"/>
      <c r="DH924" s="44"/>
      <c r="DI924" s="44"/>
      <c r="DJ924" s="44"/>
      <c r="DK924" s="44"/>
      <c r="DL924" s="44"/>
      <c r="DM924" s="44"/>
      <c r="DN924" s="44"/>
      <c r="DO924" s="44"/>
      <c r="DP924" s="44"/>
      <c r="DQ924" s="44"/>
      <c r="DR924" s="44"/>
      <c r="DS924" s="44"/>
      <c r="DT924" s="44"/>
      <c r="DU924" s="44"/>
      <c r="DV924" s="44"/>
      <c r="DW924" s="44"/>
      <c r="DX924" s="44"/>
      <c r="DY924" s="44"/>
      <c r="DZ924" s="44"/>
      <c r="EA924" s="44"/>
      <c r="EB924" s="44"/>
      <c r="EC924" s="44"/>
      <c r="ED924" s="44"/>
      <c r="EE924" s="44"/>
      <c r="EF924" s="44"/>
      <c r="EG924" s="44"/>
      <c r="EH924" s="44"/>
      <c r="EI924" s="44"/>
      <c r="EJ924" s="44"/>
      <c r="EK924" s="44"/>
      <c r="EL924" s="44"/>
      <c r="EM924" s="44"/>
      <c r="EN924" s="44"/>
      <c r="EO924" s="44"/>
      <c r="EP924" s="44"/>
      <c r="EQ924" s="44"/>
      <c r="ER924" s="44"/>
      <c r="ES924" s="44"/>
      <c r="ET924" s="44"/>
      <c r="EU924" s="44"/>
      <c r="EV924" s="44"/>
      <c r="EW924" s="44"/>
      <c r="EX924" s="44"/>
      <c r="EY924" s="44"/>
      <c r="EZ924" s="44"/>
      <c r="FA924" s="44"/>
      <c r="FB924" s="44"/>
      <c r="FC924" s="44"/>
      <c r="FD924" s="44"/>
      <c r="FE924" s="44"/>
      <c r="FF924" s="44"/>
      <c r="FG924" s="44"/>
      <c r="FH924" s="44"/>
      <c r="FI924" s="44"/>
      <c r="FJ924" s="44"/>
      <c r="FK924" s="44"/>
      <c r="FL924" s="44"/>
      <c r="FM924" s="44"/>
      <c r="FN924" s="44"/>
      <c r="FO924" s="44"/>
      <c r="FP924" s="44"/>
      <c r="FQ924" s="44"/>
      <c r="FR924" s="44"/>
      <c r="FS924" s="44"/>
      <c r="FT924" s="44"/>
      <c r="FU924" s="44"/>
      <c r="FV924" s="44"/>
      <c r="FW924" s="44"/>
      <c r="FX924" s="44"/>
      <c r="FY924" s="44"/>
      <c r="FZ924" s="44"/>
      <c r="GA924" s="44"/>
      <c r="GB924" s="44"/>
      <c r="GC924" s="44"/>
      <c r="GD924" s="44"/>
      <c r="GE924" s="44"/>
      <c r="GF924" s="44"/>
      <c r="GG924" s="44"/>
      <c r="GH924" s="44"/>
      <c r="GI924" s="44"/>
      <c r="GJ924" s="44"/>
      <c r="GK924" s="44"/>
      <c r="GL924" s="44"/>
      <c r="GM924" s="44"/>
      <c r="GN924" s="44"/>
      <c r="GO924" s="44"/>
      <c r="GP924" s="44"/>
      <c r="GQ924" s="44"/>
      <c r="GR924" s="44"/>
      <c r="GS924" s="44"/>
      <c r="GT924" s="44"/>
      <c r="GU924" s="44"/>
      <c r="GV924" s="44"/>
      <c r="GW924" s="44"/>
      <c r="GX924" s="44"/>
      <c r="GY924" s="44"/>
      <c r="GZ924" s="44"/>
      <c r="HA924" s="44"/>
      <c r="HB924" s="44"/>
      <c r="HC924" s="44"/>
      <c r="HD924" s="44"/>
      <c r="HE924" s="44"/>
      <c r="HF924" s="44"/>
      <c r="HG924" s="44"/>
      <c r="HH924" s="44"/>
      <c r="HI924" s="44"/>
      <c r="HJ924" s="44"/>
      <c r="HK924" s="44"/>
      <c r="HL924" s="44"/>
      <c r="HM924" s="44"/>
      <c r="HN924" s="44"/>
      <c r="HO924" s="44"/>
      <c r="HP924" s="44"/>
      <c r="HQ924" s="44"/>
      <c r="HR924" s="44"/>
      <c r="HS924" s="44"/>
      <c r="HT924" s="44"/>
      <c r="HU924" s="44"/>
      <c r="HV924" s="44"/>
      <c r="HW924" s="44"/>
      <c r="HX924" s="44"/>
      <c r="HY924" s="44"/>
      <c r="HZ924" s="44"/>
      <c r="IA924" s="44"/>
      <c r="IB924" s="44"/>
      <c r="IC924" s="44"/>
      <c r="ID924" s="44"/>
      <c r="IE924" s="44"/>
      <c r="IF924" s="44"/>
      <c r="IG924" s="44"/>
      <c r="IH924" s="44"/>
      <c r="II924" s="44"/>
      <c r="IJ924" s="44"/>
      <c r="IK924" s="44"/>
      <c r="IL924" s="44"/>
      <c r="IM924" s="44"/>
      <c r="IN924" s="44"/>
      <c r="IO924" s="44"/>
      <c r="IP924" s="44"/>
      <c r="IQ924" s="44"/>
      <c r="IR924" s="44"/>
      <c r="IS924" s="44"/>
      <c r="IT924" s="44"/>
      <c r="IU924" s="44"/>
      <c r="IV924" s="44"/>
      <c r="IW924" s="44"/>
    </row>
    <row r="925" spans="1:257" s="27" customFormat="1" x14ac:dyDescent="0.2">
      <c r="A925" s="52" t="s">
        <v>53</v>
      </c>
      <c r="B925" s="52"/>
      <c r="C925" s="34"/>
      <c r="D925" s="41"/>
      <c r="E925" s="41"/>
      <c r="F925" s="41"/>
      <c r="G925" s="41"/>
      <c r="H925" s="41"/>
      <c r="I925" s="41"/>
      <c r="L925" s="38"/>
    </row>
    <row r="926" spans="1:257" s="27" customFormat="1" x14ac:dyDescent="0.2">
      <c r="A926" s="53" t="s">
        <v>244</v>
      </c>
      <c r="B926" s="53" t="s">
        <v>244</v>
      </c>
      <c r="C926" s="37" t="s">
        <v>166</v>
      </c>
      <c r="D926" s="28">
        <v>200</v>
      </c>
      <c r="E926" s="28"/>
      <c r="F926" s="28">
        <f>SUM(D926:E926)</f>
        <v>200</v>
      </c>
      <c r="G926" s="28"/>
      <c r="H926" s="28">
        <v>100</v>
      </c>
      <c r="I926" s="36" t="s">
        <v>347</v>
      </c>
      <c r="L926" s="38"/>
    </row>
    <row r="927" spans="1:257" s="27" customFormat="1" x14ac:dyDescent="0.2">
      <c r="A927" s="53" t="s">
        <v>244</v>
      </c>
      <c r="B927" s="53"/>
      <c r="C927" s="37" t="s">
        <v>167</v>
      </c>
      <c r="D927" s="28">
        <v>60</v>
      </c>
      <c r="E927" s="28"/>
      <c r="F927" s="28">
        <f t="shared" ref="F927:F928" si="125">SUM(D927:E927)</f>
        <v>60</v>
      </c>
      <c r="G927" s="28"/>
      <c r="H927" s="28">
        <v>30</v>
      </c>
      <c r="I927" s="36" t="s">
        <v>347</v>
      </c>
      <c r="L927" s="38"/>
    </row>
    <row r="928" spans="1:257" s="27" customFormat="1" x14ac:dyDescent="0.2">
      <c r="A928" s="53" t="s">
        <v>350</v>
      </c>
      <c r="B928" s="53" t="s">
        <v>350</v>
      </c>
      <c r="C928" s="37" t="s">
        <v>56</v>
      </c>
      <c r="D928" s="28">
        <v>13</v>
      </c>
      <c r="E928" s="28"/>
      <c r="F928" s="28">
        <f t="shared" si="125"/>
        <v>13</v>
      </c>
      <c r="G928" s="28"/>
      <c r="H928" s="28">
        <v>7</v>
      </c>
      <c r="I928" s="36" t="s">
        <v>347</v>
      </c>
      <c r="L928" s="38"/>
    </row>
    <row r="929" spans="1:257" s="34" customFormat="1" x14ac:dyDescent="0.2">
      <c r="A929" s="54"/>
      <c r="B929" s="54"/>
      <c r="C929" s="39" t="s">
        <v>54</v>
      </c>
      <c r="D929" s="40">
        <f>SUM(D926:D928)</f>
        <v>273</v>
      </c>
      <c r="E929" s="40">
        <f>SUM(E926:E928)</f>
        <v>0</v>
      </c>
      <c r="F929" s="40">
        <f>SUM(F926:F928)</f>
        <v>273</v>
      </c>
      <c r="G929" s="40">
        <f>SUM(G926:G928)</f>
        <v>0</v>
      </c>
      <c r="H929" s="40">
        <f>SUM(H926:H928)</f>
        <v>137</v>
      </c>
      <c r="I929" s="41"/>
      <c r="L929" s="38"/>
    </row>
    <row r="930" spans="1:257" s="34" customFormat="1" x14ac:dyDescent="0.2">
      <c r="A930" s="52"/>
      <c r="B930" s="52"/>
      <c r="D930" s="41"/>
      <c r="E930" s="41"/>
      <c r="F930" s="41"/>
      <c r="G930" s="41"/>
      <c r="H930" s="41"/>
      <c r="I930" s="41"/>
      <c r="L930" s="38"/>
    </row>
    <row r="931" spans="1:257" s="34" customFormat="1" x14ac:dyDescent="0.2">
      <c r="A931" s="52"/>
      <c r="B931" s="52"/>
      <c r="D931" s="41"/>
      <c r="E931" s="41"/>
      <c r="F931" s="41"/>
      <c r="G931" s="41"/>
      <c r="H931" s="41"/>
      <c r="I931" s="41"/>
      <c r="L931" s="38"/>
      <c r="O931" s="34" t="s">
        <v>582</v>
      </c>
    </row>
    <row r="932" spans="1:257" s="27" customFormat="1" x14ac:dyDescent="0.2">
      <c r="A932" s="51" t="s">
        <v>503</v>
      </c>
      <c r="B932" s="51"/>
      <c r="C932" s="35"/>
      <c r="D932" s="42"/>
      <c r="E932" s="42"/>
      <c r="F932" s="42"/>
      <c r="G932" s="42"/>
      <c r="H932" s="42"/>
      <c r="I932" s="42"/>
      <c r="L932" s="44" t="s">
        <v>501</v>
      </c>
      <c r="M932" s="44"/>
      <c r="N932" s="44"/>
      <c r="O932" s="44" t="s">
        <v>460</v>
      </c>
      <c r="P932" s="44" t="s">
        <v>504</v>
      </c>
      <c r="Q932" s="44" t="s">
        <v>505</v>
      </c>
      <c r="R932" s="27" t="s">
        <v>460</v>
      </c>
    </row>
    <row r="933" spans="1:257" ht="12.45" customHeight="1" x14ac:dyDescent="0.2">
      <c r="A933" s="44" t="s">
        <v>248</v>
      </c>
      <c r="B933" s="44"/>
      <c r="C933" s="44"/>
      <c r="D933" s="44"/>
      <c r="E933" s="44"/>
      <c r="F933" s="44"/>
      <c r="G933" s="44"/>
      <c r="H933" s="44"/>
      <c r="I933" s="44"/>
      <c r="J933" s="44"/>
      <c r="K933" s="44"/>
      <c r="L933" s="38" t="s">
        <v>502</v>
      </c>
      <c r="M933" s="27"/>
      <c r="N933" s="27"/>
      <c r="O933" s="27"/>
      <c r="P933" s="27">
        <v>999000</v>
      </c>
      <c r="Q933" s="27">
        <v>910502</v>
      </c>
      <c r="R933" s="44"/>
      <c r="S933" s="44"/>
      <c r="T933" s="44"/>
      <c r="U933" s="44"/>
      <c r="V933" s="44"/>
      <c r="W933" s="44"/>
      <c r="X933" s="44"/>
      <c r="Y933" s="44"/>
      <c r="Z933" s="44"/>
      <c r="AA933" s="44"/>
      <c r="AB933" s="44"/>
      <c r="AC933" s="44"/>
      <c r="AD933" s="44"/>
      <c r="AE933" s="44"/>
      <c r="AF933" s="44"/>
      <c r="AG933" s="44"/>
      <c r="AH933" s="44"/>
      <c r="AI933" s="44"/>
      <c r="AJ933" s="44"/>
      <c r="AK933" s="44"/>
      <c r="AL933" s="44"/>
      <c r="AM933" s="44"/>
      <c r="AN933" s="44"/>
      <c r="AO933" s="44"/>
      <c r="AP933" s="44"/>
      <c r="AQ933" s="44"/>
      <c r="AR933" s="44"/>
      <c r="AS933" s="44"/>
      <c r="AT933" s="44"/>
      <c r="AU933" s="44"/>
      <c r="AV933" s="44"/>
      <c r="AW933" s="44"/>
      <c r="AX933" s="44"/>
      <c r="AY933" s="44"/>
      <c r="AZ933" s="44"/>
      <c r="BA933" s="44"/>
      <c r="BB933" s="44"/>
      <c r="BC933" s="44"/>
      <c r="BD933" s="44"/>
      <c r="BE933" s="44"/>
      <c r="BF933" s="44"/>
      <c r="BG933" s="44"/>
      <c r="BH933" s="44"/>
      <c r="BI933" s="44"/>
      <c r="BJ933" s="44"/>
      <c r="BK933" s="44"/>
      <c r="BL933" s="44"/>
      <c r="BM933" s="44"/>
      <c r="BN933" s="44"/>
      <c r="BO933" s="44"/>
      <c r="BP933" s="44"/>
      <c r="BQ933" s="44"/>
      <c r="BR933" s="44"/>
      <c r="BS933" s="44"/>
      <c r="BT933" s="44"/>
      <c r="BU933" s="44"/>
      <c r="BV933" s="44"/>
      <c r="BW933" s="44"/>
      <c r="BX933" s="44"/>
      <c r="BY933" s="44"/>
      <c r="BZ933" s="44"/>
      <c r="CA933" s="44"/>
      <c r="CB933" s="44"/>
      <c r="CC933" s="44"/>
      <c r="CD933" s="44"/>
      <c r="CE933" s="44"/>
      <c r="CF933" s="44"/>
      <c r="CG933" s="44"/>
      <c r="CH933" s="44"/>
      <c r="CI933" s="44"/>
      <c r="CJ933" s="44"/>
      <c r="CK933" s="44"/>
      <c r="CL933" s="44"/>
      <c r="CM933" s="44"/>
      <c r="CN933" s="44"/>
      <c r="CO933" s="44"/>
      <c r="CP933" s="44"/>
      <c r="CQ933" s="44"/>
      <c r="CR933" s="44"/>
      <c r="CS933" s="44"/>
      <c r="CT933" s="44"/>
      <c r="CU933" s="44"/>
      <c r="CV933" s="44"/>
      <c r="CW933" s="44"/>
      <c r="CX933" s="44"/>
      <c r="CY933" s="44"/>
      <c r="CZ933" s="44"/>
      <c r="DA933" s="44"/>
      <c r="DB933" s="44"/>
      <c r="DC933" s="44"/>
      <c r="DD933" s="44"/>
      <c r="DE933" s="44"/>
      <c r="DF933" s="44"/>
      <c r="DG933" s="44"/>
      <c r="DH933" s="44"/>
      <c r="DI933" s="44"/>
      <c r="DJ933" s="44"/>
      <c r="DK933" s="44"/>
      <c r="DL933" s="44"/>
      <c r="DM933" s="44"/>
      <c r="DN933" s="44"/>
      <c r="DO933" s="44"/>
      <c r="DP933" s="44"/>
      <c r="DQ933" s="44"/>
      <c r="DR933" s="44"/>
      <c r="DS933" s="44"/>
      <c r="DT933" s="44"/>
      <c r="DU933" s="44"/>
      <c r="DV933" s="44"/>
      <c r="DW933" s="44"/>
      <c r="DX933" s="44"/>
      <c r="DY933" s="44"/>
      <c r="DZ933" s="44"/>
      <c r="EA933" s="44"/>
      <c r="EB933" s="44"/>
      <c r="EC933" s="44"/>
      <c r="ED933" s="44"/>
      <c r="EE933" s="44"/>
      <c r="EF933" s="44"/>
      <c r="EG933" s="44"/>
      <c r="EH933" s="44"/>
      <c r="EI933" s="44"/>
      <c r="EJ933" s="44"/>
      <c r="EK933" s="44"/>
      <c r="EL933" s="44"/>
      <c r="EM933" s="44"/>
      <c r="EN933" s="44"/>
      <c r="EO933" s="44"/>
      <c r="EP933" s="44"/>
      <c r="EQ933" s="44"/>
      <c r="ER933" s="44"/>
      <c r="ES933" s="44"/>
      <c r="ET933" s="44"/>
      <c r="EU933" s="44"/>
      <c r="EV933" s="44"/>
      <c r="EW933" s="44"/>
      <c r="EX933" s="44"/>
      <c r="EY933" s="44"/>
      <c r="EZ933" s="44"/>
      <c r="FA933" s="44"/>
      <c r="FB933" s="44"/>
      <c r="FC933" s="44"/>
      <c r="FD933" s="44"/>
      <c r="FE933" s="44"/>
      <c r="FF933" s="44"/>
      <c r="FG933" s="44"/>
      <c r="FH933" s="44"/>
      <c r="FI933" s="44"/>
      <c r="FJ933" s="44"/>
      <c r="FK933" s="44"/>
      <c r="FL933" s="44"/>
      <c r="FM933" s="44"/>
      <c r="FN933" s="44"/>
      <c r="FO933" s="44"/>
      <c r="FP933" s="44"/>
      <c r="FQ933" s="44"/>
      <c r="FR933" s="44"/>
      <c r="FS933" s="44"/>
      <c r="FT933" s="44"/>
      <c r="FU933" s="44"/>
      <c r="FV933" s="44"/>
      <c r="FW933" s="44"/>
      <c r="FX933" s="44"/>
      <c r="FY933" s="44"/>
      <c r="FZ933" s="44"/>
      <c r="GA933" s="44"/>
      <c r="GB933" s="44"/>
      <c r="GC933" s="44"/>
      <c r="GD933" s="44"/>
      <c r="GE933" s="44"/>
      <c r="GF933" s="44"/>
      <c r="GG933" s="44"/>
      <c r="GH933" s="44"/>
      <c r="GI933" s="44"/>
      <c r="GJ933" s="44"/>
      <c r="GK933" s="44"/>
      <c r="GL933" s="44"/>
      <c r="GM933" s="44"/>
      <c r="GN933" s="44"/>
      <c r="GO933" s="44"/>
      <c r="GP933" s="44"/>
      <c r="GQ933" s="44"/>
      <c r="GR933" s="44"/>
      <c r="GS933" s="44"/>
      <c r="GT933" s="44"/>
      <c r="GU933" s="44"/>
      <c r="GV933" s="44"/>
      <c r="GW933" s="44"/>
      <c r="GX933" s="44"/>
      <c r="GY933" s="44"/>
      <c r="GZ933" s="44"/>
      <c r="HA933" s="44"/>
      <c r="HB933" s="44"/>
      <c r="HC933" s="44"/>
      <c r="HD933" s="44"/>
      <c r="HE933" s="44"/>
      <c r="HF933" s="44"/>
      <c r="HG933" s="44"/>
      <c r="HH933" s="44"/>
      <c r="HI933" s="44"/>
      <c r="HJ933" s="44"/>
      <c r="HK933" s="44"/>
      <c r="HL933" s="44"/>
      <c r="HM933" s="44"/>
      <c r="HN933" s="44"/>
      <c r="HO933" s="44"/>
      <c r="HP933" s="44"/>
      <c r="HQ933" s="44"/>
      <c r="HR933" s="44"/>
      <c r="HS933" s="44"/>
      <c r="HT933" s="44"/>
      <c r="HU933" s="44"/>
      <c r="HV933" s="44"/>
      <c r="HW933" s="44"/>
      <c r="HX933" s="44"/>
      <c r="HY933" s="44"/>
      <c r="HZ933" s="44"/>
      <c r="IA933" s="44"/>
      <c r="IB933" s="44"/>
      <c r="IC933" s="44"/>
      <c r="ID933" s="44"/>
      <c r="IE933" s="44"/>
      <c r="IF933" s="44"/>
      <c r="IG933" s="44"/>
      <c r="IH933" s="44"/>
      <c r="II933" s="44"/>
      <c r="IJ933" s="44"/>
      <c r="IK933" s="44"/>
      <c r="IL933" s="44"/>
      <c r="IM933" s="44"/>
      <c r="IN933" s="44"/>
      <c r="IO933" s="44"/>
      <c r="IP933" s="44"/>
      <c r="IQ933" s="44"/>
      <c r="IR933" s="44"/>
      <c r="IS933" s="44"/>
      <c r="IT933" s="44"/>
      <c r="IU933" s="44"/>
      <c r="IV933" s="44"/>
      <c r="IW933" s="44"/>
    </row>
    <row r="934" spans="1:257" s="27" customFormat="1" x14ac:dyDescent="0.2">
      <c r="A934" s="52" t="s">
        <v>53</v>
      </c>
      <c r="B934" s="52"/>
      <c r="C934" s="34"/>
      <c r="D934" s="41"/>
      <c r="E934" s="41"/>
      <c r="F934" s="41"/>
      <c r="G934" s="41"/>
      <c r="H934" s="41"/>
      <c r="I934" s="41"/>
      <c r="L934" s="38" t="s">
        <v>506</v>
      </c>
      <c r="P934" s="109">
        <v>0.5</v>
      </c>
      <c r="Q934" s="109">
        <v>0.5</v>
      </c>
    </row>
    <row r="935" spans="1:257" s="27" customFormat="1" x14ac:dyDescent="0.2">
      <c r="A935" s="53" t="s">
        <v>366</v>
      </c>
      <c r="B935" s="53" t="s">
        <v>366</v>
      </c>
      <c r="C935" s="37" t="s">
        <v>325</v>
      </c>
      <c r="D935" s="28">
        <v>250</v>
      </c>
      <c r="E935" s="28"/>
      <c r="F935" s="28">
        <f>SUM(D935:E935)</f>
        <v>250</v>
      </c>
      <c r="G935" s="28"/>
      <c r="H935" s="28"/>
      <c r="I935" s="36" t="s">
        <v>347</v>
      </c>
      <c r="J935" s="27" t="s">
        <v>481</v>
      </c>
      <c r="L935" s="53" t="s">
        <v>366</v>
      </c>
      <c r="M935" s="53" t="s">
        <v>366</v>
      </c>
      <c r="N935" s="37" t="s">
        <v>325</v>
      </c>
      <c r="O935" s="28">
        <v>250</v>
      </c>
      <c r="P935" s="37">
        <v>250</v>
      </c>
      <c r="Q935" s="37">
        <v>0</v>
      </c>
      <c r="R935" s="110">
        <f>SUM(P935:Q935)</f>
        <v>250</v>
      </c>
      <c r="S935" s="36" t="s">
        <v>347</v>
      </c>
    </row>
    <row r="936" spans="1:257" s="27" customFormat="1" x14ac:dyDescent="0.2">
      <c r="A936" s="53" t="s">
        <v>352</v>
      </c>
      <c r="B936" s="53" t="s">
        <v>352</v>
      </c>
      <c r="C936" s="37" t="s">
        <v>133</v>
      </c>
      <c r="D936" s="28">
        <v>68</v>
      </c>
      <c r="E936" s="28"/>
      <c r="F936" s="28">
        <f t="shared" ref="F936:F983" si="126">SUM(D936:E936)</f>
        <v>68</v>
      </c>
      <c r="G936" s="28"/>
      <c r="H936" s="28"/>
      <c r="I936" s="36" t="s">
        <v>347</v>
      </c>
      <c r="L936" s="53" t="s">
        <v>352</v>
      </c>
      <c r="M936" s="53" t="s">
        <v>352</v>
      </c>
      <c r="N936" s="37" t="s">
        <v>133</v>
      </c>
      <c r="O936" s="28">
        <v>68</v>
      </c>
      <c r="P936" s="37">
        <v>68</v>
      </c>
      <c r="Q936" s="37">
        <v>0</v>
      </c>
      <c r="R936" s="110">
        <f t="shared" ref="R936:R955" si="127">SUM(P936:Q936)</f>
        <v>68</v>
      </c>
      <c r="S936" s="36" t="s">
        <v>347</v>
      </c>
    </row>
    <row r="937" spans="1:257" s="27" customFormat="1" x14ac:dyDescent="0.2">
      <c r="A937" s="53" t="s">
        <v>233</v>
      </c>
      <c r="B937" s="53" t="s">
        <v>233</v>
      </c>
      <c r="C937" s="37" t="s">
        <v>638</v>
      </c>
      <c r="D937" s="28">
        <v>7011</v>
      </c>
      <c r="E937" s="28">
        <v>-127</v>
      </c>
      <c r="F937" s="28">
        <f t="shared" si="126"/>
        <v>6884</v>
      </c>
      <c r="G937" s="28">
        <v>6554</v>
      </c>
      <c r="H937" s="28">
        <v>6560</v>
      </c>
      <c r="I937" s="36" t="s">
        <v>347</v>
      </c>
      <c r="L937" s="53" t="s">
        <v>233</v>
      </c>
      <c r="M937" s="53" t="s">
        <v>233</v>
      </c>
      <c r="N937" s="37" t="s">
        <v>380</v>
      </c>
      <c r="O937" s="28">
        <v>7011</v>
      </c>
      <c r="P937" s="110">
        <v>3505</v>
      </c>
      <c r="Q937" s="110">
        <f>O937*0.5</f>
        <v>3505.5</v>
      </c>
      <c r="R937" s="110">
        <f t="shared" si="127"/>
        <v>7010.5</v>
      </c>
      <c r="S937" s="36" t="s">
        <v>347</v>
      </c>
    </row>
    <row r="938" spans="1:257" s="27" customFormat="1" x14ac:dyDescent="0.2">
      <c r="A938" s="53" t="s">
        <v>443</v>
      </c>
      <c r="B938" s="53"/>
      <c r="C938" s="37" t="s">
        <v>534</v>
      </c>
      <c r="D938" s="28">
        <v>775</v>
      </c>
      <c r="E938" s="28"/>
      <c r="F938" s="28">
        <f t="shared" si="126"/>
        <v>775</v>
      </c>
      <c r="G938" s="28">
        <v>775</v>
      </c>
      <c r="H938" s="28">
        <v>0</v>
      </c>
      <c r="I938" s="36" t="s">
        <v>347</v>
      </c>
      <c r="L938" s="53" t="s">
        <v>443</v>
      </c>
      <c r="M938" s="53"/>
      <c r="N938" s="37" t="s">
        <v>534</v>
      </c>
      <c r="O938" s="28">
        <v>775</v>
      </c>
      <c r="P938" s="110">
        <f t="shared" ref="P938:P955" si="128">O938*0.5</f>
        <v>387.5</v>
      </c>
      <c r="Q938" s="110">
        <v>387</v>
      </c>
      <c r="R938" s="110">
        <f t="shared" si="127"/>
        <v>774.5</v>
      </c>
      <c r="S938" s="36" t="s">
        <v>347</v>
      </c>
    </row>
    <row r="939" spans="1:257" s="27" customFormat="1" x14ac:dyDescent="0.2">
      <c r="A939" s="53" t="s">
        <v>233</v>
      </c>
      <c r="B939" s="53"/>
      <c r="C939" s="37" t="s">
        <v>154</v>
      </c>
      <c r="D939" s="28">
        <v>120</v>
      </c>
      <c r="E939" s="28"/>
      <c r="F939" s="28">
        <f t="shared" si="126"/>
        <v>120</v>
      </c>
      <c r="G939" s="28">
        <v>116</v>
      </c>
      <c r="H939" s="28">
        <v>120</v>
      </c>
      <c r="I939" s="36" t="s">
        <v>347</v>
      </c>
      <c r="J939" s="27" t="s">
        <v>536</v>
      </c>
      <c r="L939" s="53" t="s">
        <v>233</v>
      </c>
      <c r="M939" s="53"/>
      <c r="N939" s="37" t="s">
        <v>154</v>
      </c>
      <c r="O939" s="28">
        <v>120</v>
      </c>
      <c r="P939" s="110">
        <f t="shared" si="128"/>
        <v>60</v>
      </c>
      <c r="Q939" s="110">
        <f t="shared" ref="Q939:Q955" si="129">O939*0.5</f>
        <v>60</v>
      </c>
      <c r="R939" s="110">
        <f t="shared" si="127"/>
        <v>120</v>
      </c>
      <c r="S939" s="36" t="s">
        <v>347</v>
      </c>
    </row>
    <row r="940" spans="1:257" s="27" customFormat="1" x14ac:dyDescent="0.2">
      <c r="A940" s="53" t="s">
        <v>233</v>
      </c>
      <c r="B940" s="53"/>
      <c r="C940" s="37" t="s">
        <v>345</v>
      </c>
      <c r="D940" s="28">
        <v>348</v>
      </c>
      <c r="E940" s="28"/>
      <c r="F940" s="28">
        <f t="shared" si="126"/>
        <v>348</v>
      </c>
      <c r="G940" s="28">
        <v>336</v>
      </c>
      <c r="H940" s="28">
        <v>347</v>
      </c>
      <c r="I940" s="36" t="s">
        <v>347</v>
      </c>
      <c r="L940" s="53" t="s">
        <v>233</v>
      </c>
      <c r="M940" s="53"/>
      <c r="N940" s="37" t="s">
        <v>345</v>
      </c>
      <c r="O940" s="28">
        <v>348</v>
      </c>
      <c r="P940" s="110">
        <f t="shared" si="128"/>
        <v>174</v>
      </c>
      <c r="Q940" s="110">
        <f t="shared" si="129"/>
        <v>174</v>
      </c>
      <c r="R940" s="110">
        <f t="shared" si="127"/>
        <v>348</v>
      </c>
      <c r="S940" s="36" t="s">
        <v>347</v>
      </c>
    </row>
    <row r="941" spans="1:257" s="27" customFormat="1" x14ac:dyDescent="0.2">
      <c r="A941" s="53" t="s">
        <v>680</v>
      </c>
      <c r="B941" s="53"/>
      <c r="C941" s="37" t="s">
        <v>681</v>
      </c>
      <c r="D941" s="28">
        <v>0</v>
      </c>
      <c r="E941" s="28">
        <v>451</v>
      </c>
      <c r="F941" s="28">
        <f t="shared" si="126"/>
        <v>451</v>
      </c>
      <c r="G941" s="28">
        <v>451</v>
      </c>
      <c r="H941" s="28">
        <v>0</v>
      </c>
      <c r="I941" s="36" t="s">
        <v>347</v>
      </c>
      <c r="L941" s="53"/>
      <c r="M941" s="53"/>
      <c r="N941" s="37"/>
      <c r="O941" s="28"/>
      <c r="P941" s="110"/>
      <c r="Q941" s="110"/>
      <c r="R941" s="110"/>
      <c r="S941" s="36"/>
    </row>
    <row r="942" spans="1:257" s="27" customFormat="1" x14ac:dyDescent="0.2">
      <c r="A942" s="53" t="s">
        <v>296</v>
      </c>
      <c r="B942" s="53" t="s">
        <v>296</v>
      </c>
      <c r="C942" s="37" t="s">
        <v>342</v>
      </c>
      <c r="D942" s="28">
        <v>348</v>
      </c>
      <c r="E942" s="28"/>
      <c r="F942" s="28">
        <f t="shared" si="126"/>
        <v>348</v>
      </c>
      <c r="G942" s="28">
        <v>259</v>
      </c>
      <c r="H942" s="28">
        <v>389</v>
      </c>
      <c r="I942" s="36" t="s">
        <v>347</v>
      </c>
      <c r="J942" s="27" t="s">
        <v>451</v>
      </c>
      <c r="L942" s="53" t="s">
        <v>296</v>
      </c>
      <c r="M942" s="53" t="s">
        <v>296</v>
      </c>
      <c r="N942" s="37" t="s">
        <v>342</v>
      </c>
      <c r="O942" s="28">
        <v>348</v>
      </c>
      <c r="P942" s="110">
        <f t="shared" si="128"/>
        <v>174</v>
      </c>
      <c r="Q942" s="110">
        <f t="shared" si="129"/>
        <v>174</v>
      </c>
      <c r="R942" s="110">
        <f t="shared" si="127"/>
        <v>348</v>
      </c>
      <c r="S942" s="36" t="s">
        <v>347</v>
      </c>
    </row>
    <row r="943" spans="1:257" s="27" customFormat="1" x14ac:dyDescent="0.2">
      <c r="A943" s="53" t="s">
        <v>376</v>
      </c>
      <c r="B943" s="53" t="s">
        <v>376</v>
      </c>
      <c r="C943" s="37" t="s">
        <v>535</v>
      </c>
      <c r="D943" s="28">
        <v>60</v>
      </c>
      <c r="E943" s="28"/>
      <c r="F943" s="28">
        <f t="shared" si="126"/>
        <v>60</v>
      </c>
      <c r="G943" s="28">
        <v>59</v>
      </c>
      <c r="H943" s="28">
        <v>0</v>
      </c>
      <c r="I943" s="36" t="s">
        <v>347</v>
      </c>
      <c r="L943" s="53" t="s">
        <v>376</v>
      </c>
      <c r="M943" s="53" t="s">
        <v>376</v>
      </c>
      <c r="N943" s="37" t="s">
        <v>535</v>
      </c>
      <c r="O943" s="28">
        <v>60</v>
      </c>
      <c r="P943" s="110">
        <f t="shared" si="128"/>
        <v>30</v>
      </c>
      <c r="Q943" s="110">
        <f t="shared" si="129"/>
        <v>30</v>
      </c>
      <c r="R943" s="110">
        <f t="shared" si="127"/>
        <v>60</v>
      </c>
      <c r="S943" s="36" t="s">
        <v>347</v>
      </c>
    </row>
    <row r="944" spans="1:257" s="27" customFormat="1" x14ac:dyDescent="0.2">
      <c r="A944" s="53" t="s">
        <v>376</v>
      </c>
      <c r="B944" s="53"/>
      <c r="C944" s="37" t="s">
        <v>160</v>
      </c>
      <c r="D944" s="28">
        <v>40</v>
      </c>
      <c r="E944" s="28">
        <v>127</v>
      </c>
      <c r="F944" s="28">
        <f t="shared" si="126"/>
        <v>167</v>
      </c>
      <c r="G944" s="28">
        <v>167</v>
      </c>
      <c r="H944" s="28">
        <v>150</v>
      </c>
      <c r="I944" s="36" t="s">
        <v>347</v>
      </c>
      <c r="L944" s="53" t="s">
        <v>376</v>
      </c>
      <c r="M944" s="53" t="s">
        <v>376</v>
      </c>
      <c r="N944" s="37" t="s">
        <v>160</v>
      </c>
      <c r="O944" s="28">
        <v>40</v>
      </c>
      <c r="P944" s="110">
        <f t="shared" si="128"/>
        <v>20</v>
      </c>
      <c r="Q944" s="110">
        <f t="shared" si="129"/>
        <v>20</v>
      </c>
      <c r="R944" s="110">
        <f t="shared" si="127"/>
        <v>40</v>
      </c>
      <c r="S944" s="36" t="s">
        <v>347</v>
      </c>
    </row>
    <row r="945" spans="1:19" s="27" customFormat="1" x14ac:dyDescent="0.2">
      <c r="A945" s="53" t="s">
        <v>375</v>
      </c>
      <c r="B945" s="53" t="s">
        <v>375</v>
      </c>
      <c r="C945" s="37" t="s">
        <v>182</v>
      </c>
      <c r="D945" s="28">
        <v>20</v>
      </c>
      <c r="E945" s="28"/>
      <c r="F945" s="28">
        <f t="shared" si="126"/>
        <v>20</v>
      </c>
      <c r="G945" s="28"/>
      <c r="H945" s="28">
        <v>20</v>
      </c>
      <c r="I945" s="36" t="s">
        <v>347</v>
      </c>
      <c r="L945" s="53" t="s">
        <v>375</v>
      </c>
      <c r="M945" s="53" t="s">
        <v>375</v>
      </c>
      <c r="N945" s="37" t="s">
        <v>182</v>
      </c>
      <c r="O945" s="28">
        <v>20</v>
      </c>
      <c r="P945" s="110">
        <f t="shared" si="128"/>
        <v>10</v>
      </c>
      <c r="Q945" s="110">
        <f t="shared" si="129"/>
        <v>10</v>
      </c>
      <c r="R945" s="110">
        <f t="shared" si="127"/>
        <v>20</v>
      </c>
      <c r="S945" s="36" t="s">
        <v>347</v>
      </c>
    </row>
    <row r="946" spans="1:19" s="27" customFormat="1" x14ac:dyDescent="0.2">
      <c r="A946" s="53" t="s">
        <v>354</v>
      </c>
      <c r="B946" s="53" t="s">
        <v>354</v>
      </c>
      <c r="C946" s="37" t="s">
        <v>83</v>
      </c>
      <c r="D946" s="28">
        <v>50</v>
      </c>
      <c r="E946" s="28"/>
      <c r="F946" s="28">
        <f t="shared" si="126"/>
        <v>50</v>
      </c>
      <c r="G946" s="28"/>
      <c r="H946" s="28">
        <v>50</v>
      </c>
      <c r="I946" s="36" t="s">
        <v>347</v>
      </c>
      <c r="L946" s="53" t="s">
        <v>354</v>
      </c>
      <c r="M946" s="53" t="s">
        <v>354</v>
      </c>
      <c r="N946" s="37" t="s">
        <v>83</v>
      </c>
      <c r="O946" s="28">
        <v>50</v>
      </c>
      <c r="P946" s="110">
        <f t="shared" si="128"/>
        <v>25</v>
      </c>
      <c r="Q946" s="110">
        <f t="shared" si="129"/>
        <v>25</v>
      </c>
      <c r="R946" s="110">
        <f t="shared" si="127"/>
        <v>50</v>
      </c>
      <c r="S946" s="36" t="s">
        <v>347</v>
      </c>
    </row>
    <row r="947" spans="1:19" s="27" customFormat="1" x14ac:dyDescent="0.2">
      <c r="A947" s="53" t="s">
        <v>354</v>
      </c>
      <c r="B947" s="53"/>
      <c r="C947" s="37" t="s">
        <v>168</v>
      </c>
      <c r="D947" s="28">
        <v>300</v>
      </c>
      <c r="E947" s="28">
        <v>-300</v>
      </c>
      <c r="F947" s="28">
        <f t="shared" si="126"/>
        <v>0</v>
      </c>
      <c r="G947" s="28"/>
      <c r="H947" s="28">
        <v>0</v>
      </c>
      <c r="I947" s="36" t="s">
        <v>347</v>
      </c>
      <c r="J947" s="27" t="s">
        <v>452</v>
      </c>
      <c r="L947" s="53" t="s">
        <v>354</v>
      </c>
      <c r="M947" s="53"/>
      <c r="N947" s="37" t="s">
        <v>168</v>
      </c>
      <c r="O947" s="28">
        <v>300</v>
      </c>
      <c r="P947" s="110">
        <f t="shared" si="128"/>
        <v>150</v>
      </c>
      <c r="Q947" s="110">
        <f t="shared" si="129"/>
        <v>150</v>
      </c>
      <c r="R947" s="110">
        <f t="shared" si="127"/>
        <v>300</v>
      </c>
      <c r="S947" s="36" t="s">
        <v>347</v>
      </c>
    </row>
    <row r="948" spans="1:19" s="27" customFormat="1" x14ac:dyDescent="0.2">
      <c r="A948" s="53" t="s">
        <v>234</v>
      </c>
      <c r="B948" s="53" t="s">
        <v>234</v>
      </c>
      <c r="C948" s="37" t="s">
        <v>96</v>
      </c>
      <c r="D948" s="28">
        <v>1354</v>
      </c>
      <c r="E948" s="28"/>
      <c r="F948" s="28">
        <f t="shared" si="126"/>
        <v>1354</v>
      </c>
      <c r="G948" s="28">
        <v>1186</v>
      </c>
      <c r="H948" s="28">
        <v>1014</v>
      </c>
      <c r="I948" s="36" t="s">
        <v>347</v>
      </c>
      <c r="J948" s="36"/>
      <c r="L948" s="53" t="s">
        <v>234</v>
      </c>
      <c r="M948" s="53" t="s">
        <v>234</v>
      </c>
      <c r="N948" s="37" t="s">
        <v>96</v>
      </c>
      <c r="O948" s="28">
        <v>1354</v>
      </c>
      <c r="P948" s="110">
        <f t="shared" si="128"/>
        <v>677</v>
      </c>
      <c r="Q948" s="110">
        <f t="shared" si="129"/>
        <v>677</v>
      </c>
      <c r="R948" s="110">
        <f t="shared" si="127"/>
        <v>1354</v>
      </c>
      <c r="S948" s="36" t="s">
        <v>347</v>
      </c>
    </row>
    <row r="949" spans="1:19" s="27" customFormat="1" x14ac:dyDescent="0.2">
      <c r="A949" s="53" t="s">
        <v>234</v>
      </c>
      <c r="B949" s="53"/>
      <c r="C949" s="37" t="s">
        <v>639</v>
      </c>
      <c r="D949" s="28">
        <v>0</v>
      </c>
      <c r="E949" s="28"/>
      <c r="F949" s="28">
        <f t="shared" si="126"/>
        <v>0</v>
      </c>
      <c r="G949" s="28">
        <v>129</v>
      </c>
      <c r="H949" s="28">
        <v>0</v>
      </c>
      <c r="I949" s="36" t="s">
        <v>347</v>
      </c>
      <c r="J949" s="36"/>
      <c r="L949" s="53"/>
      <c r="M949" s="53"/>
      <c r="N949" s="37"/>
      <c r="O949" s="28"/>
      <c r="P949" s="110"/>
      <c r="Q949" s="110"/>
      <c r="R949" s="110"/>
      <c r="S949" s="36"/>
    </row>
    <row r="950" spans="1:19" s="27" customFormat="1" x14ac:dyDescent="0.2">
      <c r="A950" s="53" t="s">
        <v>656</v>
      </c>
      <c r="B950" s="53"/>
      <c r="C950" s="37" t="s">
        <v>657</v>
      </c>
      <c r="D950" s="28">
        <v>0</v>
      </c>
      <c r="E950" s="28"/>
      <c r="F950" s="28">
        <f t="shared" si="126"/>
        <v>0</v>
      </c>
      <c r="G950" s="28">
        <v>38</v>
      </c>
      <c r="H950" s="28">
        <v>50</v>
      </c>
      <c r="I950" s="36" t="s">
        <v>347</v>
      </c>
      <c r="J950" s="36"/>
      <c r="L950" s="53"/>
      <c r="M950" s="53"/>
      <c r="N950" s="37"/>
      <c r="O950" s="28"/>
      <c r="P950" s="110"/>
      <c r="Q950" s="110"/>
      <c r="R950" s="110"/>
      <c r="S950" s="36"/>
    </row>
    <row r="951" spans="1:19" s="27" customFormat="1" x14ac:dyDescent="0.2">
      <c r="A951" s="53" t="s">
        <v>295</v>
      </c>
      <c r="B951" s="53"/>
      <c r="C951" s="37" t="s">
        <v>163</v>
      </c>
      <c r="D951" s="28">
        <v>68</v>
      </c>
      <c r="E951" s="28"/>
      <c r="F951" s="28">
        <f t="shared" si="126"/>
        <v>68</v>
      </c>
      <c r="G951" s="28">
        <v>43</v>
      </c>
      <c r="H951" s="28">
        <v>74</v>
      </c>
      <c r="I951" s="36" t="s">
        <v>347</v>
      </c>
      <c r="J951" s="36"/>
      <c r="L951" s="53" t="s">
        <v>295</v>
      </c>
      <c r="M951" s="53"/>
      <c r="N951" s="37" t="s">
        <v>163</v>
      </c>
      <c r="O951" s="28">
        <v>68</v>
      </c>
      <c r="P951" s="110">
        <f t="shared" si="128"/>
        <v>34</v>
      </c>
      <c r="Q951" s="110">
        <f t="shared" si="129"/>
        <v>34</v>
      </c>
      <c r="R951" s="110">
        <f t="shared" si="127"/>
        <v>68</v>
      </c>
      <c r="S951" s="36" t="s">
        <v>347</v>
      </c>
    </row>
    <row r="952" spans="1:19" s="27" customFormat="1" x14ac:dyDescent="0.2">
      <c r="A952" s="53" t="s">
        <v>245</v>
      </c>
      <c r="B952" s="53" t="s">
        <v>244</v>
      </c>
      <c r="C952" s="37" t="s">
        <v>402</v>
      </c>
      <c r="D952" s="28">
        <v>150</v>
      </c>
      <c r="E952" s="28"/>
      <c r="F952" s="28">
        <f t="shared" si="126"/>
        <v>150</v>
      </c>
      <c r="G952" s="28"/>
      <c r="H952" s="28">
        <v>150</v>
      </c>
      <c r="I952" s="36" t="s">
        <v>347</v>
      </c>
      <c r="J952" s="27" t="s">
        <v>403</v>
      </c>
      <c r="L952" s="53" t="s">
        <v>245</v>
      </c>
      <c r="M952" s="53" t="s">
        <v>244</v>
      </c>
      <c r="N952" s="37" t="s">
        <v>402</v>
      </c>
      <c r="O952" s="28">
        <v>150</v>
      </c>
      <c r="P952" s="110">
        <f t="shared" si="128"/>
        <v>75</v>
      </c>
      <c r="Q952" s="110">
        <f t="shared" si="129"/>
        <v>75</v>
      </c>
      <c r="R952" s="110">
        <f t="shared" si="127"/>
        <v>150</v>
      </c>
      <c r="S952" s="36" t="s">
        <v>347</v>
      </c>
    </row>
    <row r="953" spans="1:19" s="27" customFormat="1" x14ac:dyDescent="0.2">
      <c r="A953" s="53" t="s">
        <v>359</v>
      </c>
      <c r="B953" s="53" t="s">
        <v>359</v>
      </c>
      <c r="C953" s="37" t="s">
        <v>58</v>
      </c>
      <c r="D953" s="28">
        <v>50</v>
      </c>
      <c r="E953" s="28"/>
      <c r="F953" s="28">
        <f t="shared" si="126"/>
        <v>50</v>
      </c>
      <c r="G953" s="28"/>
      <c r="H953" s="28">
        <v>50</v>
      </c>
      <c r="I953" s="36" t="s">
        <v>347</v>
      </c>
      <c r="L953" s="53" t="s">
        <v>359</v>
      </c>
      <c r="M953" s="53" t="s">
        <v>359</v>
      </c>
      <c r="N953" s="37" t="s">
        <v>58</v>
      </c>
      <c r="O953" s="28">
        <v>50</v>
      </c>
      <c r="P953" s="110">
        <f t="shared" si="128"/>
        <v>25</v>
      </c>
      <c r="Q953" s="110">
        <f t="shared" si="129"/>
        <v>25</v>
      </c>
      <c r="R953" s="110">
        <f t="shared" si="127"/>
        <v>50</v>
      </c>
      <c r="S953" s="36" t="s">
        <v>347</v>
      </c>
    </row>
    <row r="954" spans="1:19" s="27" customFormat="1" x14ac:dyDescent="0.2">
      <c r="A954" s="53" t="s">
        <v>359</v>
      </c>
      <c r="B954" s="53"/>
      <c r="C954" s="37" t="s">
        <v>161</v>
      </c>
      <c r="D954" s="28">
        <v>60</v>
      </c>
      <c r="E954" s="28"/>
      <c r="F954" s="28">
        <f t="shared" si="126"/>
        <v>60</v>
      </c>
      <c r="G954" s="28">
        <v>60</v>
      </c>
      <c r="H954" s="28">
        <v>60</v>
      </c>
      <c r="I954" s="36" t="s">
        <v>347</v>
      </c>
      <c r="L954" s="53" t="s">
        <v>359</v>
      </c>
      <c r="M954" s="53"/>
      <c r="N954" s="37" t="s">
        <v>161</v>
      </c>
      <c r="O954" s="28">
        <v>60</v>
      </c>
      <c r="P954" s="110">
        <f t="shared" si="128"/>
        <v>30</v>
      </c>
      <c r="Q954" s="110">
        <f t="shared" si="129"/>
        <v>30</v>
      </c>
      <c r="R954" s="110">
        <f t="shared" si="127"/>
        <v>60</v>
      </c>
      <c r="S954" s="36" t="s">
        <v>347</v>
      </c>
    </row>
    <row r="955" spans="1:19" s="27" customFormat="1" x14ac:dyDescent="0.2">
      <c r="A955" s="53" t="s">
        <v>359</v>
      </c>
      <c r="B955" s="53"/>
      <c r="C955" s="37" t="s">
        <v>88</v>
      </c>
      <c r="D955" s="28">
        <v>150</v>
      </c>
      <c r="E955" s="28"/>
      <c r="F955" s="28">
        <f t="shared" si="126"/>
        <v>150</v>
      </c>
      <c r="G955" s="28">
        <v>49</v>
      </c>
      <c r="H955" s="28">
        <v>100</v>
      </c>
      <c r="I955" s="36" t="s">
        <v>347</v>
      </c>
      <c r="L955" s="53" t="s">
        <v>359</v>
      </c>
      <c r="M955" s="53"/>
      <c r="N955" s="37" t="s">
        <v>88</v>
      </c>
      <c r="O955" s="28">
        <v>150</v>
      </c>
      <c r="P955" s="110">
        <f t="shared" si="128"/>
        <v>75</v>
      </c>
      <c r="Q955" s="110">
        <f t="shared" si="129"/>
        <v>75</v>
      </c>
      <c r="R955" s="110">
        <f t="shared" si="127"/>
        <v>150</v>
      </c>
      <c r="S955" s="36" t="s">
        <v>347</v>
      </c>
    </row>
    <row r="956" spans="1:19" s="27" customFormat="1" x14ac:dyDescent="0.2">
      <c r="A956" s="53" t="s">
        <v>359</v>
      </c>
      <c r="B956" s="53"/>
      <c r="C956" s="37" t="s">
        <v>66</v>
      </c>
      <c r="D956" s="28">
        <v>250</v>
      </c>
      <c r="E956" s="28"/>
      <c r="F956" s="28">
        <f t="shared" si="126"/>
        <v>250</v>
      </c>
      <c r="G956" s="28"/>
      <c r="H956" s="28">
        <v>250</v>
      </c>
      <c r="I956" s="36" t="s">
        <v>347</v>
      </c>
      <c r="J956" s="27" t="s">
        <v>404</v>
      </c>
      <c r="L956" s="53" t="s">
        <v>359</v>
      </c>
      <c r="M956" s="53"/>
      <c r="N956" s="37" t="s">
        <v>66</v>
      </c>
      <c r="O956" s="28">
        <v>250</v>
      </c>
      <c r="P956" s="110">
        <f t="shared" ref="P956:P982" si="130">O956*0.5</f>
        <v>125</v>
      </c>
      <c r="Q956" s="110">
        <f t="shared" ref="Q956:Q983" si="131">O956*0.5</f>
        <v>125</v>
      </c>
      <c r="R956" s="110">
        <f t="shared" ref="R956:R983" si="132">SUM(P956:Q956)</f>
        <v>250</v>
      </c>
      <c r="S956" s="36" t="s">
        <v>347</v>
      </c>
    </row>
    <row r="957" spans="1:19" s="27" customFormat="1" x14ac:dyDescent="0.2">
      <c r="A957" s="53" t="s">
        <v>359</v>
      </c>
      <c r="B957" s="53"/>
      <c r="C957" s="37" t="s">
        <v>66</v>
      </c>
      <c r="D957" s="28">
        <v>200</v>
      </c>
      <c r="E957" s="28"/>
      <c r="F957" s="28">
        <f t="shared" si="126"/>
        <v>200</v>
      </c>
      <c r="G957" s="28"/>
      <c r="H957" s="28">
        <v>200</v>
      </c>
      <c r="I957" s="36" t="s">
        <v>347</v>
      </c>
      <c r="J957" s="27" t="s">
        <v>454</v>
      </c>
      <c r="L957" s="53" t="s">
        <v>359</v>
      </c>
      <c r="M957" s="53"/>
      <c r="N957" s="37" t="s">
        <v>66</v>
      </c>
      <c r="O957" s="28">
        <v>200</v>
      </c>
      <c r="P957" s="110">
        <f t="shared" si="130"/>
        <v>100</v>
      </c>
      <c r="Q957" s="110">
        <f t="shared" si="131"/>
        <v>100</v>
      </c>
      <c r="R957" s="110">
        <f t="shared" si="132"/>
        <v>200</v>
      </c>
      <c r="S957" s="36" t="s">
        <v>347</v>
      </c>
    </row>
    <row r="958" spans="1:19" s="27" customFormat="1" x14ac:dyDescent="0.2">
      <c r="A958" s="53" t="s">
        <v>359</v>
      </c>
      <c r="B958" s="53"/>
      <c r="C958" s="37" t="s">
        <v>138</v>
      </c>
      <c r="D958" s="28">
        <v>300</v>
      </c>
      <c r="E958" s="28"/>
      <c r="F958" s="28">
        <f t="shared" si="126"/>
        <v>300</v>
      </c>
      <c r="G958" s="28"/>
      <c r="H958" s="28">
        <v>300</v>
      </c>
      <c r="I958" s="36" t="s">
        <v>347</v>
      </c>
      <c r="L958" s="53" t="s">
        <v>359</v>
      </c>
      <c r="M958" s="53"/>
      <c r="N958" s="37" t="s">
        <v>138</v>
      </c>
      <c r="O958" s="28">
        <v>300</v>
      </c>
      <c r="P958" s="110">
        <f t="shared" si="130"/>
        <v>150</v>
      </c>
      <c r="Q958" s="110">
        <f t="shared" si="131"/>
        <v>150</v>
      </c>
      <c r="R958" s="110">
        <f t="shared" si="132"/>
        <v>300</v>
      </c>
      <c r="S958" s="36" t="s">
        <v>347</v>
      </c>
    </row>
    <row r="959" spans="1:19" s="27" customFormat="1" x14ac:dyDescent="0.2">
      <c r="A959" s="53" t="s">
        <v>243</v>
      </c>
      <c r="B959" s="53" t="s">
        <v>243</v>
      </c>
      <c r="C959" s="37" t="s">
        <v>297</v>
      </c>
      <c r="D959" s="28">
        <v>100</v>
      </c>
      <c r="E959" s="28"/>
      <c r="F959" s="28">
        <f t="shared" si="126"/>
        <v>100</v>
      </c>
      <c r="G959" s="28"/>
      <c r="H959" s="28">
        <v>100</v>
      </c>
      <c r="I959" s="36" t="s">
        <v>347</v>
      </c>
      <c r="L959" s="53" t="s">
        <v>243</v>
      </c>
      <c r="M959" s="53" t="s">
        <v>243</v>
      </c>
      <c r="N959" s="37" t="s">
        <v>297</v>
      </c>
      <c r="O959" s="28">
        <v>100</v>
      </c>
      <c r="P959" s="110">
        <f t="shared" si="130"/>
        <v>50</v>
      </c>
      <c r="Q959" s="110">
        <f t="shared" si="131"/>
        <v>50</v>
      </c>
      <c r="R959" s="110">
        <f t="shared" si="132"/>
        <v>100</v>
      </c>
      <c r="S959" s="36" t="s">
        <v>347</v>
      </c>
    </row>
    <row r="960" spans="1:19" s="27" customFormat="1" x14ac:dyDescent="0.2">
      <c r="A960" s="53" t="s">
        <v>243</v>
      </c>
      <c r="B960" s="53"/>
      <c r="C960" s="37" t="s">
        <v>386</v>
      </c>
      <c r="D960" s="28">
        <v>20</v>
      </c>
      <c r="E960" s="28"/>
      <c r="F960" s="28">
        <f t="shared" si="126"/>
        <v>20</v>
      </c>
      <c r="G960" s="28">
        <v>13</v>
      </c>
      <c r="H960" s="28">
        <v>20</v>
      </c>
      <c r="I960" s="36" t="s">
        <v>347</v>
      </c>
      <c r="L960" s="53" t="s">
        <v>243</v>
      </c>
      <c r="M960" s="53"/>
      <c r="N960" s="37" t="s">
        <v>386</v>
      </c>
      <c r="O960" s="28">
        <v>20</v>
      </c>
      <c r="P960" s="110">
        <f t="shared" si="130"/>
        <v>10</v>
      </c>
      <c r="Q960" s="110">
        <f t="shared" si="131"/>
        <v>10</v>
      </c>
      <c r="R960" s="110">
        <f t="shared" si="132"/>
        <v>20</v>
      </c>
      <c r="S960" s="36" t="s">
        <v>347</v>
      </c>
    </row>
    <row r="961" spans="1:257" s="27" customFormat="1" x14ac:dyDescent="0.2">
      <c r="A961" s="53" t="s">
        <v>235</v>
      </c>
      <c r="B961" s="53" t="s">
        <v>235</v>
      </c>
      <c r="C961" s="37" t="s">
        <v>79</v>
      </c>
      <c r="D961" s="28">
        <v>150</v>
      </c>
      <c r="E961" s="28"/>
      <c r="F961" s="28">
        <f t="shared" si="126"/>
        <v>150</v>
      </c>
      <c r="G961" s="28">
        <v>120</v>
      </c>
      <c r="H961" s="28">
        <v>150</v>
      </c>
      <c r="I961" s="36" t="s">
        <v>347</v>
      </c>
      <c r="L961" s="142" t="s">
        <v>235</v>
      </c>
      <c r="M961" s="142" t="s">
        <v>235</v>
      </c>
      <c r="N961" s="143" t="s">
        <v>79</v>
      </c>
      <c r="O961" s="144">
        <v>150</v>
      </c>
      <c r="P961" s="145">
        <f t="shared" si="130"/>
        <v>75</v>
      </c>
      <c r="Q961" s="145">
        <f t="shared" si="131"/>
        <v>75</v>
      </c>
      <c r="R961" s="145">
        <f t="shared" si="132"/>
        <v>150</v>
      </c>
      <c r="S961" s="36" t="s">
        <v>347</v>
      </c>
    </row>
    <row r="962" spans="1:257" s="27" customFormat="1" x14ac:dyDescent="0.2">
      <c r="A962" s="150"/>
      <c r="B962" s="150"/>
      <c r="D962" s="36"/>
      <c r="E962" s="36"/>
      <c r="F962" s="36"/>
      <c r="G962" s="36"/>
      <c r="H962" s="36"/>
      <c r="I962" s="36"/>
      <c r="L962" s="150"/>
      <c r="M962" s="150"/>
      <c r="O962" s="36"/>
      <c r="P962" s="151"/>
      <c r="Q962" s="151"/>
      <c r="R962" s="151"/>
      <c r="S962" s="36"/>
    </row>
    <row r="963" spans="1:257" s="27" customFormat="1" x14ac:dyDescent="0.2">
      <c r="A963" s="150"/>
      <c r="B963" s="150"/>
      <c r="D963" s="36"/>
      <c r="E963" s="36"/>
      <c r="F963" s="36"/>
      <c r="G963" s="36"/>
      <c r="H963" s="36"/>
      <c r="I963" s="36"/>
      <c r="L963" s="150"/>
      <c r="M963" s="150"/>
      <c r="O963" s="36"/>
      <c r="P963" s="151"/>
      <c r="Q963" s="151"/>
      <c r="R963" s="151"/>
      <c r="S963" s="36"/>
    </row>
    <row r="964" spans="1:257" s="27" customFormat="1" x14ac:dyDescent="0.2">
      <c r="A964" s="150"/>
      <c r="B964" s="150"/>
      <c r="D964" s="36"/>
      <c r="E964" s="36"/>
      <c r="F964" s="36"/>
      <c r="G964" s="36"/>
      <c r="H964" s="36"/>
      <c r="I964" s="36"/>
      <c r="L964" s="150"/>
      <c r="M964" s="150"/>
      <c r="O964" s="36"/>
      <c r="P964" s="151"/>
      <c r="Q964" s="151"/>
      <c r="R964" s="151"/>
      <c r="S964" s="36"/>
    </row>
    <row r="965" spans="1:257" s="27" customFormat="1" x14ac:dyDescent="0.2">
      <c r="A965" s="150"/>
      <c r="B965" s="150"/>
      <c r="D965" s="36"/>
      <c r="E965" s="36"/>
      <c r="F965" s="36"/>
      <c r="G965" s="36"/>
      <c r="H965" s="36"/>
      <c r="I965" s="36"/>
      <c r="L965" s="150"/>
      <c r="M965" s="150"/>
      <c r="O965" s="36"/>
      <c r="P965" s="151"/>
      <c r="Q965" s="151"/>
      <c r="R965" s="151"/>
      <c r="S965" s="36"/>
    </row>
    <row r="966" spans="1:257" s="27" customFormat="1" x14ac:dyDescent="0.2">
      <c r="A966" s="150"/>
      <c r="B966" s="150"/>
      <c r="D966" s="36"/>
      <c r="E966" s="36"/>
      <c r="F966" s="36"/>
      <c r="G966" s="36"/>
      <c r="H966" s="36"/>
      <c r="I966" s="36"/>
      <c r="L966" s="150"/>
      <c r="M966" s="150"/>
      <c r="O966" s="36"/>
      <c r="P966" s="151"/>
      <c r="Q966" s="151"/>
      <c r="R966" s="151"/>
      <c r="S966" s="36"/>
    </row>
    <row r="967" spans="1:257" s="1" customFormat="1" ht="30.75" customHeight="1" x14ac:dyDescent="0.2">
      <c r="A967" s="44"/>
      <c r="B967" s="44"/>
      <c r="D967" s="31" t="s">
        <v>576</v>
      </c>
      <c r="E967" s="31" t="s">
        <v>577</v>
      </c>
      <c r="F967" s="31" t="s">
        <v>578</v>
      </c>
      <c r="G967" s="31" t="s">
        <v>579</v>
      </c>
      <c r="H967" s="31" t="s">
        <v>698</v>
      </c>
      <c r="I967" s="90"/>
      <c r="K967" s="3"/>
      <c r="L967" s="3"/>
      <c r="M967" s="3"/>
      <c r="N967" s="2"/>
    </row>
    <row r="968" spans="1:257" s="27" customFormat="1" x14ac:dyDescent="0.2">
      <c r="A968" s="51" t="s">
        <v>503</v>
      </c>
      <c r="B968" s="51"/>
      <c r="C968" s="35"/>
      <c r="D968" s="42"/>
      <c r="E968" s="42"/>
      <c r="F968" s="42"/>
      <c r="G968" s="42"/>
      <c r="H968" s="42"/>
      <c r="I968" s="42"/>
      <c r="L968" s="44" t="s">
        <v>501</v>
      </c>
      <c r="M968" s="44"/>
      <c r="N968" s="44"/>
      <c r="O968" s="44" t="s">
        <v>460</v>
      </c>
      <c r="P968" s="44" t="s">
        <v>504</v>
      </c>
      <c r="Q968" s="44" t="s">
        <v>505</v>
      </c>
      <c r="R968" s="27" t="s">
        <v>460</v>
      </c>
    </row>
    <row r="969" spans="1:257" ht="12.45" customHeight="1" x14ac:dyDescent="0.2">
      <c r="A969" s="44" t="s">
        <v>248</v>
      </c>
      <c r="B969" s="44"/>
      <c r="C969" s="44"/>
      <c r="D969" s="44"/>
      <c r="E969" s="44"/>
      <c r="F969" s="44"/>
      <c r="G969" s="44"/>
      <c r="H969" s="44"/>
      <c r="I969" s="44"/>
      <c r="J969" s="44"/>
      <c r="K969" s="44"/>
      <c r="L969" s="38" t="s">
        <v>502</v>
      </c>
      <c r="M969" s="27"/>
      <c r="N969" s="27"/>
      <c r="O969" s="27"/>
      <c r="P969" s="27">
        <v>999000</v>
      </c>
      <c r="Q969" s="27">
        <v>910502</v>
      </c>
      <c r="R969" s="44"/>
      <c r="S969" s="44"/>
      <c r="T969" s="44"/>
      <c r="U969" s="44"/>
      <c r="V969" s="44"/>
      <c r="W969" s="44"/>
      <c r="X969" s="44"/>
      <c r="Y969" s="44"/>
      <c r="Z969" s="44"/>
      <c r="AA969" s="44"/>
      <c r="AB969" s="44"/>
      <c r="AC969" s="44"/>
      <c r="AD969" s="44"/>
      <c r="AE969" s="44"/>
      <c r="AF969" s="44"/>
      <c r="AG969" s="44"/>
      <c r="AH969" s="44"/>
      <c r="AI969" s="44"/>
      <c r="AJ969" s="44"/>
      <c r="AK969" s="44"/>
      <c r="AL969" s="44"/>
      <c r="AM969" s="44"/>
      <c r="AN969" s="44"/>
      <c r="AO969" s="44"/>
      <c r="AP969" s="44"/>
      <c r="AQ969" s="44"/>
      <c r="AR969" s="44"/>
      <c r="AS969" s="44"/>
      <c r="AT969" s="44"/>
      <c r="AU969" s="44"/>
      <c r="AV969" s="44"/>
      <c r="AW969" s="44"/>
      <c r="AX969" s="44"/>
      <c r="AY969" s="44"/>
      <c r="AZ969" s="44"/>
      <c r="BA969" s="44"/>
      <c r="BB969" s="44"/>
      <c r="BC969" s="44"/>
      <c r="BD969" s="44"/>
      <c r="BE969" s="44"/>
      <c r="BF969" s="44"/>
      <c r="BG969" s="44"/>
      <c r="BH969" s="44"/>
      <c r="BI969" s="44"/>
      <c r="BJ969" s="44"/>
      <c r="BK969" s="44"/>
      <c r="BL969" s="44"/>
      <c r="BM969" s="44"/>
      <c r="BN969" s="44"/>
      <c r="BO969" s="44"/>
      <c r="BP969" s="44"/>
      <c r="BQ969" s="44"/>
      <c r="BR969" s="44"/>
      <c r="BS969" s="44"/>
      <c r="BT969" s="44"/>
      <c r="BU969" s="44"/>
      <c r="BV969" s="44"/>
      <c r="BW969" s="44"/>
      <c r="BX969" s="44"/>
      <c r="BY969" s="44"/>
      <c r="BZ969" s="44"/>
      <c r="CA969" s="44"/>
      <c r="CB969" s="44"/>
      <c r="CC969" s="44"/>
      <c r="CD969" s="44"/>
      <c r="CE969" s="44"/>
      <c r="CF969" s="44"/>
      <c r="CG969" s="44"/>
      <c r="CH969" s="44"/>
      <c r="CI969" s="44"/>
      <c r="CJ969" s="44"/>
      <c r="CK969" s="44"/>
      <c r="CL969" s="44"/>
      <c r="CM969" s="44"/>
      <c r="CN969" s="44"/>
      <c r="CO969" s="44"/>
      <c r="CP969" s="44"/>
      <c r="CQ969" s="44"/>
      <c r="CR969" s="44"/>
      <c r="CS969" s="44"/>
      <c r="CT969" s="44"/>
      <c r="CU969" s="44"/>
      <c r="CV969" s="44"/>
      <c r="CW969" s="44"/>
      <c r="CX969" s="44"/>
      <c r="CY969" s="44"/>
      <c r="CZ969" s="44"/>
      <c r="DA969" s="44"/>
      <c r="DB969" s="44"/>
      <c r="DC969" s="44"/>
      <c r="DD969" s="44"/>
      <c r="DE969" s="44"/>
      <c r="DF969" s="44"/>
      <c r="DG969" s="44"/>
      <c r="DH969" s="44"/>
      <c r="DI969" s="44"/>
      <c r="DJ969" s="44"/>
      <c r="DK969" s="44"/>
      <c r="DL969" s="44"/>
      <c r="DM969" s="44"/>
      <c r="DN969" s="44"/>
      <c r="DO969" s="44"/>
      <c r="DP969" s="44"/>
      <c r="DQ969" s="44"/>
      <c r="DR969" s="44"/>
      <c r="DS969" s="44"/>
      <c r="DT969" s="44"/>
      <c r="DU969" s="44"/>
      <c r="DV969" s="44"/>
      <c r="DW969" s="44"/>
      <c r="DX969" s="44"/>
      <c r="DY969" s="44"/>
      <c r="DZ969" s="44"/>
      <c r="EA969" s="44"/>
      <c r="EB969" s="44"/>
      <c r="EC969" s="44"/>
      <c r="ED969" s="44"/>
      <c r="EE969" s="44"/>
      <c r="EF969" s="44"/>
      <c r="EG969" s="44"/>
      <c r="EH969" s="44"/>
      <c r="EI969" s="44"/>
      <c r="EJ969" s="44"/>
      <c r="EK969" s="44"/>
      <c r="EL969" s="44"/>
      <c r="EM969" s="44"/>
      <c r="EN969" s="44"/>
      <c r="EO969" s="44"/>
      <c r="EP969" s="44"/>
      <c r="EQ969" s="44"/>
      <c r="ER969" s="44"/>
      <c r="ES969" s="44"/>
      <c r="ET969" s="44"/>
      <c r="EU969" s="44"/>
      <c r="EV969" s="44"/>
      <c r="EW969" s="44"/>
      <c r="EX969" s="44"/>
      <c r="EY969" s="44"/>
      <c r="EZ969" s="44"/>
      <c r="FA969" s="44"/>
      <c r="FB969" s="44"/>
      <c r="FC969" s="44"/>
      <c r="FD969" s="44"/>
      <c r="FE969" s="44"/>
      <c r="FF969" s="44"/>
      <c r="FG969" s="44"/>
      <c r="FH969" s="44"/>
      <c r="FI969" s="44"/>
      <c r="FJ969" s="44"/>
      <c r="FK969" s="44"/>
      <c r="FL969" s="44"/>
      <c r="FM969" s="44"/>
      <c r="FN969" s="44"/>
      <c r="FO969" s="44"/>
      <c r="FP969" s="44"/>
      <c r="FQ969" s="44"/>
      <c r="FR969" s="44"/>
      <c r="FS969" s="44"/>
      <c r="FT969" s="44"/>
      <c r="FU969" s="44"/>
      <c r="FV969" s="44"/>
      <c r="FW969" s="44"/>
      <c r="FX969" s="44"/>
      <c r="FY969" s="44"/>
      <c r="FZ969" s="44"/>
      <c r="GA969" s="44"/>
      <c r="GB969" s="44"/>
      <c r="GC969" s="44"/>
      <c r="GD969" s="44"/>
      <c r="GE969" s="44"/>
      <c r="GF969" s="44"/>
      <c r="GG969" s="44"/>
      <c r="GH969" s="44"/>
      <c r="GI969" s="44"/>
      <c r="GJ969" s="44"/>
      <c r="GK969" s="44"/>
      <c r="GL969" s="44"/>
      <c r="GM969" s="44"/>
      <c r="GN969" s="44"/>
      <c r="GO969" s="44"/>
      <c r="GP969" s="44"/>
      <c r="GQ969" s="44"/>
      <c r="GR969" s="44"/>
      <c r="GS969" s="44"/>
      <c r="GT969" s="44"/>
      <c r="GU969" s="44"/>
      <c r="GV969" s="44"/>
      <c r="GW969" s="44"/>
      <c r="GX969" s="44"/>
      <c r="GY969" s="44"/>
      <c r="GZ969" s="44"/>
      <c r="HA969" s="44"/>
      <c r="HB969" s="44"/>
      <c r="HC969" s="44"/>
      <c r="HD969" s="44"/>
      <c r="HE969" s="44"/>
      <c r="HF969" s="44"/>
      <c r="HG969" s="44"/>
      <c r="HH969" s="44"/>
      <c r="HI969" s="44"/>
      <c r="HJ969" s="44"/>
      <c r="HK969" s="44"/>
      <c r="HL969" s="44"/>
      <c r="HM969" s="44"/>
      <c r="HN969" s="44"/>
      <c r="HO969" s="44"/>
      <c r="HP969" s="44"/>
      <c r="HQ969" s="44"/>
      <c r="HR969" s="44"/>
      <c r="HS969" s="44"/>
      <c r="HT969" s="44"/>
      <c r="HU969" s="44"/>
      <c r="HV969" s="44"/>
      <c r="HW969" s="44"/>
      <c r="HX969" s="44"/>
      <c r="HY969" s="44"/>
      <c r="HZ969" s="44"/>
      <c r="IA969" s="44"/>
      <c r="IB969" s="44"/>
      <c r="IC969" s="44"/>
      <c r="ID969" s="44"/>
      <c r="IE969" s="44"/>
      <c r="IF969" s="44"/>
      <c r="IG969" s="44"/>
      <c r="IH969" s="44"/>
      <c r="II969" s="44"/>
      <c r="IJ969" s="44"/>
      <c r="IK969" s="44"/>
      <c r="IL969" s="44"/>
      <c r="IM969" s="44"/>
      <c r="IN969" s="44"/>
      <c r="IO969" s="44"/>
      <c r="IP969" s="44"/>
      <c r="IQ969" s="44"/>
      <c r="IR969" s="44"/>
      <c r="IS969" s="44"/>
      <c r="IT969" s="44"/>
      <c r="IU969" s="44"/>
      <c r="IV969" s="44"/>
      <c r="IW969" s="44"/>
    </row>
    <row r="970" spans="1:257" s="27" customFormat="1" x14ac:dyDescent="0.2">
      <c r="A970" s="52" t="s">
        <v>53</v>
      </c>
      <c r="B970" s="52"/>
      <c r="C970" s="34"/>
      <c r="D970" s="41"/>
      <c r="E970" s="41"/>
      <c r="F970" s="41"/>
      <c r="G970" s="41"/>
      <c r="H970" s="41"/>
      <c r="I970" s="41"/>
      <c r="L970" s="38" t="s">
        <v>506</v>
      </c>
      <c r="P970" s="109">
        <v>0.5</v>
      </c>
      <c r="Q970" s="109">
        <v>0.5</v>
      </c>
    </row>
    <row r="971" spans="1:257" s="27" customFormat="1" x14ac:dyDescent="0.2">
      <c r="A971" s="53" t="s">
        <v>239</v>
      </c>
      <c r="B971" s="53" t="s">
        <v>239</v>
      </c>
      <c r="C971" s="37" t="s">
        <v>93</v>
      </c>
      <c r="D971" s="28">
        <v>300</v>
      </c>
      <c r="E971" s="28"/>
      <c r="F971" s="28">
        <f t="shared" si="126"/>
        <v>300</v>
      </c>
      <c r="G971" s="28">
        <v>211</v>
      </c>
      <c r="H971" s="28">
        <v>300</v>
      </c>
      <c r="I971" s="36" t="s">
        <v>347</v>
      </c>
      <c r="L971" s="146" t="s">
        <v>239</v>
      </c>
      <c r="M971" s="146" t="s">
        <v>239</v>
      </c>
      <c r="N971" s="147" t="s">
        <v>93</v>
      </c>
      <c r="O971" s="148">
        <v>300</v>
      </c>
      <c r="P971" s="149">
        <f t="shared" si="130"/>
        <v>150</v>
      </c>
      <c r="Q971" s="149">
        <f t="shared" si="131"/>
        <v>150</v>
      </c>
      <c r="R971" s="149">
        <f t="shared" si="132"/>
        <v>300</v>
      </c>
      <c r="S971" s="36" t="s">
        <v>347</v>
      </c>
    </row>
    <row r="972" spans="1:257" s="27" customFormat="1" ht="12.75" customHeight="1" x14ac:dyDescent="0.2">
      <c r="A972" s="53" t="s">
        <v>239</v>
      </c>
      <c r="B972" s="53"/>
      <c r="C972" s="37" t="s">
        <v>59</v>
      </c>
      <c r="D972" s="28">
        <v>650</v>
      </c>
      <c r="E972" s="28"/>
      <c r="F972" s="28">
        <f t="shared" si="126"/>
        <v>650</v>
      </c>
      <c r="G972" s="28">
        <v>664</v>
      </c>
      <c r="H972" s="28">
        <v>700</v>
      </c>
      <c r="I972" s="36" t="s">
        <v>347</v>
      </c>
      <c r="L972" s="53" t="s">
        <v>239</v>
      </c>
      <c r="M972" s="53"/>
      <c r="N972" s="37" t="s">
        <v>59</v>
      </c>
      <c r="O972" s="28">
        <v>650</v>
      </c>
      <c r="P972" s="110">
        <f t="shared" si="130"/>
        <v>325</v>
      </c>
      <c r="Q972" s="110">
        <f t="shared" si="131"/>
        <v>325</v>
      </c>
      <c r="R972" s="110">
        <f t="shared" si="132"/>
        <v>650</v>
      </c>
      <c r="S972" s="36" t="s">
        <v>347</v>
      </c>
    </row>
    <row r="973" spans="1:257" s="27" customFormat="1" x14ac:dyDescent="0.2">
      <c r="A973" s="53" t="s">
        <v>239</v>
      </c>
      <c r="B973" s="53"/>
      <c r="C973" s="37" t="s">
        <v>120</v>
      </c>
      <c r="D973" s="28">
        <v>20</v>
      </c>
      <c r="E973" s="28"/>
      <c r="F973" s="28">
        <f t="shared" si="126"/>
        <v>20</v>
      </c>
      <c r="G973" s="28">
        <v>3</v>
      </c>
      <c r="H973" s="28">
        <v>20</v>
      </c>
      <c r="I973" s="36" t="s">
        <v>347</v>
      </c>
      <c r="L973" s="53" t="s">
        <v>239</v>
      </c>
      <c r="M973" s="53"/>
      <c r="N973" s="37" t="s">
        <v>120</v>
      </c>
      <c r="O973" s="28">
        <v>20</v>
      </c>
      <c r="P973" s="110">
        <f t="shared" si="130"/>
        <v>10</v>
      </c>
      <c r="Q973" s="110">
        <f t="shared" si="131"/>
        <v>10</v>
      </c>
      <c r="R973" s="110">
        <f t="shared" si="132"/>
        <v>20</v>
      </c>
      <c r="S973" s="36" t="s">
        <v>347</v>
      </c>
    </row>
    <row r="974" spans="1:257" s="27" customFormat="1" x14ac:dyDescent="0.2">
      <c r="A974" s="53" t="s">
        <v>355</v>
      </c>
      <c r="B974" s="53" t="s">
        <v>355</v>
      </c>
      <c r="C974" s="37" t="s">
        <v>87</v>
      </c>
      <c r="D974" s="28">
        <v>20</v>
      </c>
      <c r="E974" s="28"/>
      <c r="F974" s="28">
        <f t="shared" si="126"/>
        <v>20</v>
      </c>
      <c r="G974" s="28"/>
      <c r="H974" s="28">
        <v>20</v>
      </c>
      <c r="I974" s="36" t="s">
        <v>347</v>
      </c>
      <c r="L974" s="53" t="s">
        <v>355</v>
      </c>
      <c r="M974" s="53" t="s">
        <v>355</v>
      </c>
      <c r="N974" s="37" t="s">
        <v>87</v>
      </c>
      <c r="O974" s="28">
        <v>20</v>
      </c>
      <c r="P974" s="110">
        <f t="shared" si="130"/>
        <v>10</v>
      </c>
      <c r="Q974" s="110">
        <f t="shared" si="131"/>
        <v>10</v>
      </c>
      <c r="R974" s="110">
        <f t="shared" si="132"/>
        <v>20</v>
      </c>
      <c r="S974" s="36" t="s">
        <v>347</v>
      </c>
    </row>
    <row r="975" spans="1:257" s="27" customFormat="1" x14ac:dyDescent="0.2">
      <c r="A975" s="53" t="s">
        <v>242</v>
      </c>
      <c r="B975" s="53" t="s">
        <v>242</v>
      </c>
      <c r="C975" s="37" t="s">
        <v>121</v>
      </c>
      <c r="D975" s="28">
        <v>200</v>
      </c>
      <c r="E975" s="28"/>
      <c r="F975" s="28">
        <f t="shared" si="126"/>
        <v>200</v>
      </c>
      <c r="G975" s="28">
        <v>44</v>
      </c>
      <c r="H975" s="28">
        <v>200</v>
      </c>
      <c r="I975" s="36" t="s">
        <v>347</v>
      </c>
      <c r="L975" s="53" t="s">
        <v>242</v>
      </c>
      <c r="M975" s="53" t="s">
        <v>242</v>
      </c>
      <c r="N975" s="37" t="s">
        <v>121</v>
      </c>
      <c r="O975" s="28">
        <v>200</v>
      </c>
      <c r="P975" s="110">
        <f t="shared" si="130"/>
        <v>100</v>
      </c>
      <c r="Q975" s="110">
        <f t="shared" si="131"/>
        <v>100</v>
      </c>
      <c r="R975" s="110">
        <f t="shared" si="132"/>
        <v>200</v>
      </c>
      <c r="S975" s="36" t="s">
        <v>347</v>
      </c>
    </row>
    <row r="976" spans="1:257" s="27" customFormat="1" x14ac:dyDescent="0.2">
      <c r="A976" s="53" t="s">
        <v>240</v>
      </c>
      <c r="B976" s="53" t="s">
        <v>240</v>
      </c>
      <c r="C976" s="37" t="s">
        <v>214</v>
      </c>
      <c r="D976" s="28">
        <v>10</v>
      </c>
      <c r="E976" s="28"/>
      <c r="F976" s="28">
        <f t="shared" si="126"/>
        <v>10</v>
      </c>
      <c r="G976" s="28"/>
      <c r="H976" s="28">
        <v>10</v>
      </c>
      <c r="I976" s="36" t="s">
        <v>347</v>
      </c>
      <c r="L976" s="53" t="s">
        <v>240</v>
      </c>
      <c r="M976" s="53" t="s">
        <v>240</v>
      </c>
      <c r="N976" s="37" t="s">
        <v>214</v>
      </c>
      <c r="O976" s="28">
        <v>10</v>
      </c>
      <c r="P976" s="110">
        <f t="shared" si="130"/>
        <v>5</v>
      </c>
      <c r="Q976" s="110">
        <f t="shared" si="131"/>
        <v>5</v>
      </c>
      <c r="R976" s="110">
        <f t="shared" si="132"/>
        <v>10</v>
      </c>
      <c r="S976" s="36" t="s">
        <v>347</v>
      </c>
    </row>
    <row r="977" spans="1:19" s="27" customFormat="1" x14ac:dyDescent="0.2">
      <c r="A977" s="53" t="s">
        <v>240</v>
      </c>
      <c r="B977" s="53"/>
      <c r="C977" s="37" t="s">
        <v>208</v>
      </c>
      <c r="D977" s="28">
        <v>120</v>
      </c>
      <c r="E977" s="28"/>
      <c r="F977" s="28">
        <f t="shared" si="126"/>
        <v>120</v>
      </c>
      <c r="G977" s="28"/>
      <c r="H977" s="28">
        <v>120</v>
      </c>
      <c r="I977" s="36" t="s">
        <v>347</v>
      </c>
      <c r="L977" s="53" t="s">
        <v>240</v>
      </c>
      <c r="M977" s="53"/>
      <c r="N977" s="37" t="s">
        <v>208</v>
      </c>
      <c r="O977" s="28">
        <v>120</v>
      </c>
      <c r="P977" s="110">
        <f t="shared" si="130"/>
        <v>60</v>
      </c>
      <c r="Q977" s="110">
        <f t="shared" si="131"/>
        <v>60</v>
      </c>
      <c r="R977" s="110">
        <f t="shared" si="132"/>
        <v>120</v>
      </c>
      <c r="S977" s="36" t="s">
        <v>347</v>
      </c>
    </row>
    <row r="978" spans="1:19" s="27" customFormat="1" x14ac:dyDescent="0.2">
      <c r="A978" s="53" t="s">
        <v>240</v>
      </c>
      <c r="B978" s="53"/>
      <c r="C978" s="37" t="s">
        <v>177</v>
      </c>
      <c r="D978" s="28">
        <v>20</v>
      </c>
      <c r="E978" s="28"/>
      <c r="F978" s="28">
        <f t="shared" si="126"/>
        <v>20</v>
      </c>
      <c r="G978" s="28">
        <v>185</v>
      </c>
      <c r="H978" s="28">
        <v>200</v>
      </c>
      <c r="I978" s="36" t="s">
        <v>347</v>
      </c>
      <c r="L978" s="53" t="s">
        <v>240</v>
      </c>
      <c r="M978" s="53"/>
      <c r="N978" s="37" t="s">
        <v>177</v>
      </c>
      <c r="O978" s="28">
        <v>20</v>
      </c>
      <c r="P978" s="110">
        <f t="shared" si="130"/>
        <v>10</v>
      </c>
      <c r="Q978" s="110">
        <f t="shared" si="131"/>
        <v>10</v>
      </c>
      <c r="R978" s="110">
        <f t="shared" si="132"/>
        <v>20</v>
      </c>
      <c r="S978" s="36" t="s">
        <v>347</v>
      </c>
    </row>
    <row r="979" spans="1:19" s="27" customFormat="1" x14ac:dyDescent="0.2">
      <c r="A979" s="53" t="s">
        <v>240</v>
      </c>
      <c r="B979" s="53"/>
      <c r="C979" s="37" t="s">
        <v>301</v>
      </c>
      <c r="D979" s="28">
        <v>30</v>
      </c>
      <c r="E979" s="28"/>
      <c r="F979" s="28">
        <f t="shared" si="126"/>
        <v>30</v>
      </c>
      <c r="G979" s="28"/>
      <c r="H979" s="28">
        <v>30</v>
      </c>
      <c r="I979" s="36" t="s">
        <v>347</v>
      </c>
      <c r="L979" s="53" t="s">
        <v>240</v>
      </c>
      <c r="M979" s="53"/>
      <c r="N979" s="37" t="s">
        <v>301</v>
      </c>
      <c r="O979" s="28">
        <v>30</v>
      </c>
      <c r="P979" s="110">
        <f t="shared" si="130"/>
        <v>15</v>
      </c>
      <c r="Q979" s="110">
        <f t="shared" si="131"/>
        <v>15</v>
      </c>
      <c r="R979" s="110">
        <f t="shared" si="132"/>
        <v>30</v>
      </c>
      <c r="S979" s="36" t="s">
        <v>347</v>
      </c>
    </row>
    <row r="980" spans="1:19" s="27" customFormat="1" x14ac:dyDescent="0.2">
      <c r="A980" s="53" t="s">
        <v>240</v>
      </c>
      <c r="B980" s="53"/>
      <c r="C980" s="37" t="s">
        <v>114</v>
      </c>
      <c r="D980" s="28">
        <v>50</v>
      </c>
      <c r="E980" s="28"/>
      <c r="F980" s="28">
        <f t="shared" si="126"/>
        <v>50</v>
      </c>
      <c r="G980" s="28"/>
      <c r="H980" s="28">
        <v>50</v>
      </c>
      <c r="I980" s="36" t="s">
        <v>347</v>
      </c>
      <c r="L980" s="53" t="s">
        <v>240</v>
      </c>
      <c r="M980" s="53"/>
      <c r="N980" s="37" t="s">
        <v>114</v>
      </c>
      <c r="O980" s="28">
        <v>50</v>
      </c>
      <c r="P980" s="110">
        <f t="shared" si="130"/>
        <v>25</v>
      </c>
      <c r="Q980" s="110">
        <f t="shared" si="131"/>
        <v>25</v>
      </c>
      <c r="R980" s="110">
        <f t="shared" si="132"/>
        <v>50</v>
      </c>
      <c r="S980" s="36" t="s">
        <v>347</v>
      </c>
    </row>
    <row r="981" spans="1:19" s="27" customFormat="1" x14ac:dyDescent="0.2">
      <c r="A981" s="53" t="s">
        <v>240</v>
      </c>
      <c r="B981" s="53"/>
      <c r="C981" s="37" t="s">
        <v>162</v>
      </c>
      <c r="D981" s="28">
        <v>20</v>
      </c>
      <c r="E981" s="28"/>
      <c r="F981" s="28">
        <f t="shared" si="126"/>
        <v>20</v>
      </c>
      <c r="G981" s="28"/>
      <c r="H981" s="28">
        <v>20</v>
      </c>
      <c r="I981" s="36" t="s">
        <v>347</v>
      </c>
      <c r="L981" s="53" t="s">
        <v>240</v>
      </c>
      <c r="M981" s="53"/>
      <c r="N981" s="37" t="s">
        <v>162</v>
      </c>
      <c r="O981" s="28">
        <v>20</v>
      </c>
      <c r="P981" s="110">
        <f t="shared" si="130"/>
        <v>10</v>
      </c>
      <c r="Q981" s="110">
        <f t="shared" si="131"/>
        <v>10</v>
      </c>
      <c r="R981" s="110">
        <f t="shared" si="132"/>
        <v>20</v>
      </c>
      <c r="S981" s="36" t="s">
        <v>347</v>
      </c>
    </row>
    <row r="982" spans="1:19" s="27" customFormat="1" x14ac:dyDescent="0.2">
      <c r="A982" s="53" t="s">
        <v>236</v>
      </c>
      <c r="B982" s="53" t="s">
        <v>236</v>
      </c>
      <c r="C982" s="37" t="s">
        <v>181</v>
      </c>
      <c r="D982" s="28">
        <v>100</v>
      </c>
      <c r="E982" s="28"/>
      <c r="F982" s="28">
        <f t="shared" si="126"/>
        <v>100</v>
      </c>
      <c r="G982" s="28">
        <v>22</v>
      </c>
      <c r="H982" s="28">
        <v>100</v>
      </c>
      <c r="I982" s="36" t="s">
        <v>347</v>
      </c>
      <c r="L982" s="53" t="s">
        <v>236</v>
      </c>
      <c r="M982" s="53" t="s">
        <v>236</v>
      </c>
      <c r="N982" s="37" t="s">
        <v>181</v>
      </c>
      <c r="O982" s="28">
        <v>100</v>
      </c>
      <c r="P982" s="110">
        <f t="shared" si="130"/>
        <v>50</v>
      </c>
      <c r="Q982" s="110">
        <f t="shared" si="131"/>
        <v>50</v>
      </c>
      <c r="R982" s="110">
        <f t="shared" si="132"/>
        <v>100</v>
      </c>
      <c r="S982" s="36" t="s">
        <v>347</v>
      </c>
    </row>
    <row r="983" spans="1:19" s="27" customFormat="1" x14ac:dyDescent="0.2">
      <c r="A983" s="53" t="s">
        <v>350</v>
      </c>
      <c r="B983" s="53" t="s">
        <v>350</v>
      </c>
      <c r="C983" s="37" t="s">
        <v>56</v>
      </c>
      <c r="D983" s="28">
        <v>775</v>
      </c>
      <c r="E983" s="28"/>
      <c r="F983" s="28">
        <f t="shared" si="126"/>
        <v>775</v>
      </c>
      <c r="G983" s="28">
        <v>334</v>
      </c>
      <c r="H983" s="28">
        <v>821</v>
      </c>
      <c r="I983" s="36" t="s">
        <v>347</v>
      </c>
      <c r="J983" s="36">
        <f>SUM(H952:H955,H956:H975,H977:H981)</f>
        <v>3040</v>
      </c>
      <c r="L983" s="53" t="s">
        <v>350</v>
      </c>
      <c r="M983" s="53" t="s">
        <v>350</v>
      </c>
      <c r="N983" s="37" t="s">
        <v>56</v>
      </c>
      <c r="O983" s="28">
        <v>775</v>
      </c>
      <c r="P983" s="110">
        <v>387</v>
      </c>
      <c r="Q983" s="110">
        <f t="shared" si="131"/>
        <v>387.5</v>
      </c>
      <c r="R983" s="110">
        <f t="shared" si="132"/>
        <v>774.5</v>
      </c>
      <c r="S983" s="36" t="s">
        <v>347</v>
      </c>
    </row>
    <row r="984" spans="1:19" s="34" customFormat="1" x14ac:dyDescent="0.2">
      <c r="A984" s="54"/>
      <c r="B984" s="54"/>
      <c r="C984" s="39" t="s">
        <v>54</v>
      </c>
      <c r="D984" s="40">
        <f>SUM(D935:D983)</f>
        <v>14557</v>
      </c>
      <c r="E984" s="40">
        <f>SUM(E935:E983)</f>
        <v>151</v>
      </c>
      <c r="F984" s="40">
        <f>SUM(F935:F983)</f>
        <v>14708</v>
      </c>
      <c r="G984" s="40">
        <f>SUM(G935:G983)</f>
        <v>11818</v>
      </c>
      <c r="H984" s="40">
        <f>SUM(H935:H983)</f>
        <v>12745</v>
      </c>
      <c r="I984" s="41"/>
      <c r="L984" s="54"/>
      <c r="M984" s="54"/>
      <c r="N984" s="39" t="s">
        <v>54</v>
      </c>
      <c r="O984" s="40">
        <f>SUM(O935:O955,O956:O983)</f>
        <v>14557</v>
      </c>
      <c r="P984" s="40">
        <f>SUM(P935:P955,P956:P983)</f>
        <v>1006437</v>
      </c>
      <c r="Q984" s="40">
        <v>7120</v>
      </c>
      <c r="R984" s="40">
        <v>14557</v>
      </c>
    </row>
    <row r="985" spans="1:19" s="34" customFormat="1" x14ac:dyDescent="0.2">
      <c r="A985" s="52"/>
      <c r="B985" s="52"/>
      <c r="D985" s="41"/>
      <c r="E985" s="41"/>
      <c r="F985" s="41"/>
      <c r="G985" s="41"/>
      <c r="H985" s="41"/>
      <c r="I985" s="41"/>
      <c r="L985" s="38"/>
    </row>
    <row r="986" spans="1:19" s="34" customFormat="1" x14ac:dyDescent="0.2">
      <c r="A986" s="52"/>
      <c r="B986" s="52"/>
      <c r="D986" s="41"/>
      <c r="E986" s="41"/>
      <c r="F986" s="41"/>
      <c r="G986" s="41"/>
      <c r="H986" s="41"/>
      <c r="I986" s="41"/>
      <c r="L986" s="38"/>
    </row>
    <row r="987" spans="1:19" s="34" customFormat="1" x14ac:dyDescent="0.2">
      <c r="A987" s="52"/>
      <c r="B987" s="52"/>
      <c r="D987" s="41"/>
      <c r="E987" s="41"/>
      <c r="F987" s="41"/>
      <c r="G987" s="41"/>
      <c r="H987" s="41"/>
      <c r="I987" s="41"/>
      <c r="L987" s="38"/>
    </row>
    <row r="988" spans="1:19" s="34" customFormat="1" x14ac:dyDescent="0.2">
      <c r="A988" s="52"/>
      <c r="B988" s="52"/>
      <c r="D988" s="41"/>
      <c r="E988" s="41"/>
      <c r="F988" s="41"/>
      <c r="G988" s="41"/>
      <c r="H988" s="41"/>
      <c r="I988" s="41"/>
      <c r="L988" s="38"/>
    </row>
    <row r="989" spans="1:19" s="18" customFormat="1" ht="12" customHeight="1" x14ac:dyDescent="0.2">
      <c r="A989" s="158" t="s">
        <v>187</v>
      </c>
      <c r="B989" s="158"/>
      <c r="C989" s="158"/>
      <c r="D989" s="133"/>
      <c r="E989" s="133"/>
      <c r="F989" s="133"/>
      <c r="G989" s="133"/>
      <c r="H989" s="136"/>
      <c r="I989" s="133"/>
      <c r="J989" s="158"/>
      <c r="K989" s="158"/>
      <c r="L989" s="158"/>
      <c r="O989" s="26"/>
    </row>
    <row r="990" spans="1:19" s="1" customFormat="1" ht="30.75" customHeight="1" x14ac:dyDescent="0.2">
      <c r="A990" s="44"/>
      <c r="B990" s="44"/>
      <c r="D990" s="31" t="s">
        <v>576</v>
      </c>
      <c r="E990" s="31" t="s">
        <v>577</v>
      </c>
      <c r="F990" s="31" t="s">
        <v>578</v>
      </c>
      <c r="G990" s="31" t="s">
        <v>579</v>
      </c>
      <c r="H990" s="31" t="s">
        <v>698</v>
      </c>
      <c r="I990" s="90"/>
      <c r="K990" s="3"/>
      <c r="L990" s="3"/>
      <c r="M990" s="3"/>
      <c r="N990" s="2"/>
    </row>
    <row r="991" spans="1:19" s="18" customFormat="1" ht="11.4" customHeight="1" x14ac:dyDescent="0.2">
      <c r="A991" s="46"/>
      <c r="B991" s="46"/>
      <c r="C991" s="15" t="s">
        <v>14</v>
      </c>
      <c r="D991" s="16">
        <f>SUM(D46:D55,D116,D165,D218:D230,D412,D445,D632:D632,D700:D708,D808:D810,D824:D826,D841:D843,D937:D947,)</f>
        <v>37089</v>
      </c>
      <c r="E991" s="16">
        <f>SUM(E46:E55,E116,E165,E218:E230,E412,E445,E632:E632,E700:E708,E808:E810,E824:E826,E841:E843,E937:E947,)</f>
        <v>7353</v>
      </c>
      <c r="F991" s="16">
        <f>SUM(F46:F55,F116,F165,F218:F230,F412,F445,F632:F632,F700:F708,F808:F810,F824:F826,F841:F843,F937:F947,)</f>
        <v>44442</v>
      </c>
      <c r="G991" s="16">
        <f>SUM(G46:G55,G116,G165,G218:G230,G412,G445,G632:G632,G700:G708,G808:G810,G824:G826,G841:G843,G937:G947,)</f>
        <v>36350</v>
      </c>
      <c r="H991" s="16">
        <f>SUM(H46:H55,H116,H165,H218:H230,H412,H445,H632:H632,H700:H708,H808:H810,H824:H826,H841:H843,H937:H947,)</f>
        <v>47881</v>
      </c>
      <c r="I991" s="17"/>
      <c r="J991" s="2"/>
      <c r="K991" s="12"/>
      <c r="L991" s="12"/>
      <c r="M991" s="12"/>
      <c r="N991" s="19"/>
      <c r="O991" s="26"/>
    </row>
    <row r="992" spans="1:19" s="18" customFormat="1" ht="11.4" customHeight="1" x14ac:dyDescent="0.2">
      <c r="A992" s="46"/>
      <c r="B992" s="46"/>
      <c r="C992" s="15" t="s">
        <v>36</v>
      </c>
      <c r="D992" s="16">
        <f>SUM(D56:D57,D117:D118,D166,D231:D233,D413,D447,D709:D710,D811,D827,D844,D948:D951,)</f>
        <v>5736</v>
      </c>
      <c r="E992" s="16">
        <f>SUM(E56:E57,E117:E118,E166,E231:E233,E413,E447,E709:E710,E811,E827,E844,E948:E951,)</f>
        <v>866</v>
      </c>
      <c r="F992" s="16">
        <f>SUM(F56:F57,F117:F118,F166,F231:F233,F413,F447,F709:F710,F811,F827,F844,F948:F951,)</f>
        <v>6602</v>
      </c>
      <c r="G992" s="16">
        <f>SUM(G56:G57,G117:G118,G166,G231:G233,G413,G447,G709:G710,G811,G827,G844,G948:G951,)</f>
        <v>4261</v>
      </c>
      <c r="H992" s="16">
        <f>SUM(H56:H57,H117:H118,H166,H231:H233,H413,H447,H709:H710,H811,H827,H844,H948:H951,)</f>
        <v>5235</v>
      </c>
      <c r="I992" s="17"/>
      <c r="J992" s="2"/>
      <c r="K992" s="12"/>
      <c r="L992" s="12"/>
      <c r="M992" s="12"/>
      <c r="N992" s="19"/>
      <c r="O992" s="26"/>
    </row>
    <row r="993" spans="1:15" s="18" customFormat="1" ht="11.4" customHeight="1" x14ac:dyDescent="0.2">
      <c r="A993" s="46"/>
      <c r="B993" s="46"/>
      <c r="C993" s="15" t="s">
        <v>37</v>
      </c>
      <c r="D993" s="16">
        <f>SUM(D11:D13,D25:D27,D58:D74,D100:D101,D119:D121,D147:D151,D167:D169,D234:D297,D311:D312,D337:D338,D359:D362,D394:D396,D422:D424,D449:D451,D489:D491,D501:D502,D509:D511,D603:D604,D620:D625,D633:D645,D681:D685,D692,D711:D733,D771:D772,D851:D852,D853:D854,D855:D858,D859:D881,D882:D889,D896:D899,D926:D928,D952:D983,)</f>
        <v>90734</v>
      </c>
      <c r="E993" s="16">
        <f>SUM(E11:E13,E25:E27,E58:E74,E100:E101,E119:E121,E147:E151,E167:E169,E234:E297,E311:E312,E337:E338,E359:E362,E394:E396,E422:E424,E449:E451,E489:E491,E501:E502,E509:E511,E603:E604,E620:E625,E633:E645,E681:E685,E692,E711:E733,E771:E772,E851:E852,E853:E854,E855:E858,E859:E881,E882:E889,E896:E899,E926:E928,E952:E983,)</f>
        <v>26985</v>
      </c>
      <c r="F993" s="16">
        <f>SUM(F11:F13,F25:F27,F58:F74,F100:F101,F119:F121,F147:F151,F167:F169,F234:F297,F311:F312,F337:F338,F359:F362,F394:F396,F422:F424,F449:F451,F489:F491,F501:F502,F509:F511,F603:F604,F620:F625,F633:F645,F681:F685,F692,F711:F733,F771:F772,F851:F852,F853:F854,F855:F858,F859:F881,F882:F889,F896:F899,F926:F928,F952:F983,)</f>
        <v>117719</v>
      </c>
      <c r="G993" s="16">
        <f>SUM(G11:G13,G25:G27,G58:G74,G100:G101,G119:G121,G147:G151,G167:G169,G234:G297,G311:G312,G337:G338,G359:G362,G394:G396,G422:G424,G449:G451,G489:G491,G501:G502,G509:G511,G603:G604,G620:G625,G633:G645,G681:G685,G692,G711:G733,G771:G772,G851:G852,G853:G854,G855:G858,G859:G881,G882:G889,G896:G899,G926:G928,G952:G983,)</f>
        <v>71933</v>
      </c>
      <c r="H993" s="16">
        <f>SUM(H11:H13,H25:H27,H58:H74,H100:H101,H119:H121,H147:H151,H167:H169,H234:H297,H311:H312,H337:H338,H359:H362,H394:H396,H422:H424,H449:H451,H489:H491,H501:H502,H509:H511,H603:H604,H620:H625,H633:H645,H681:H685,H692,H711:H733,H771:H772,H851:H852,H853:H854,H855:H858,H859:H881,H882:H889,H896:H899,H926:H928,H952:H983,)</f>
        <v>88735</v>
      </c>
      <c r="I993" s="17"/>
      <c r="J993" s="2"/>
      <c r="K993" s="12"/>
      <c r="L993" s="12"/>
      <c r="M993" s="12"/>
      <c r="N993" s="19"/>
      <c r="O993" s="26"/>
    </row>
    <row r="994" spans="1:15" s="18" customFormat="1" ht="11.4" customHeight="1" x14ac:dyDescent="0.2">
      <c r="A994" s="46"/>
      <c r="B994" s="46"/>
      <c r="C994" s="7" t="s">
        <v>603</v>
      </c>
      <c r="D994" s="16">
        <f>SUM(D135:D140,D654:D655,D745:D747)</f>
        <v>32188</v>
      </c>
      <c r="E994" s="16">
        <f>SUM(E135:E140,E654:E655,E745:E747)</f>
        <v>3626</v>
      </c>
      <c r="F994" s="16">
        <f>SUM(F135:F140,F654:F655,F745:F747)</f>
        <v>35814</v>
      </c>
      <c r="G994" s="16">
        <f>SUM(G135:G140,G654:G655,G745:G747)</f>
        <v>34745</v>
      </c>
      <c r="H994" s="16">
        <f>SUM(H135:H140,H654:H655,H745:H747)</f>
        <v>34688</v>
      </c>
      <c r="I994" s="17"/>
      <c r="J994" s="20"/>
      <c r="K994" s="12"/>
      <c r="L994" s="10"/>
      <c r="M994" s="12"/>
      <c r="N994" s="19"/>
      <c r="O994" s="26"/>
    </row>
    <row r="995" spans="1:15" s="18" customFormat="1" ht="11.4" customHeight="1" x14ac:dyDescent="0.2">
      <c r="A995" s="46"/>
      <c r="B995" s="46"/>
      <c r="C995" s="7" t="s">
        <v>602</v>
      </c>
      <c r="D995" s="16">
        <f>SUM(D81,D780:D802,D900:D901,D214:D217,)</f>
        <v>67298</v>
      </c>
      <c r="E995" s="16">
        <f>SUM(E81,E780:E802,E900:E901,E214:E217,)</f>
        <v>12896</v>
      </c>
      <c r="F995" s="16">
        <f>SUM(F81,F780:F802,F900:F901,F214:F217,)</f>
        <v>80194</v>
      </c>
      <c r="G995" s="16">
        <f>SUM(G81,G780:G802,G900:G901,G214:G217,)</f>
        <v>76089</v>
      </c>
      <c r="H995" s="16">
        <f>SUM(H81,H780:H802,H900:H901,H214:H217,)</f>
        <v>83949</v>
      </c>
      <c r="I995" s="17"/>
      <c r="J995" s="20"/>
      <c r="K995" s="12"/>
      <c r="L995" s="12"/>
      <c r="M995" s="12"/>
      <c r="N995" s="19"/>
      <c r="O995" s="26"/>
    </row>
    <row r="996" spans="1:15" s="18" customFormat="1" ht="11.4" customHeight="1" x14ac:dyDescent="0.2">
      <c r="A996" s="46"/>
      <c r="B996" s="46"/>
      <c r="C996" s="15" t="s">
        <v>94</v>
      </c>
      <c r="D996" s="16"/>
      <c r="E996" s="16"/>
      <c r="F996" s="16"/>
      <c r="G996" s="16"/>
      <c r="H996" s="16"/>
      <c r="I996" s="17"/>
      <c r="J996" s="2"/>
      <c r="K996" s="10"/>
      <c r="L996" s="10"/>
      <c r="M996" s="10"/>
      <c r="N996" s="19"/>
      <c r="O996" s="26"/>
    </row>
    <row r="997" spans="1:15" s="18" customFormat="1" ht="11.4" customHeight="1" x14ac:dyDescent="0.2">
      <c r="A997" s="46"/>
      <c r="B997" s="46"/>
      <c r="C997" s="15" t="s">
        <v>38</v>
      </c>
      <c r="D997" s="16">
        <f>SUM(D759:D770,)</f>
        <v>5410</v>
      </c>
      <c r="E997" s="16">
        <f>SUM(E759:E770,)</f>
        <v>0</v>
      </c>
      <c r="F997" s="16">
        <f>SUM(F759:F770,)</f>
        <v>5410</v>
      </c>
      <c r="G997" s="16">
        <f>SUM(G759:G770,)</f>
        <v>5208</v>
      </c>
      <c r="H997" s="16">
        <f>SUM(H759:H770,)</f>
        <v>6560</v>
      </c>
      <c r="I997" s="17"/>
      <c r="J997" s="2"/>
      <c r="K997" s="12"/>
      <c r="L997" s="12"/>
      <c r="M997" s="10"/>
      <c r="N997" s="19"/>
      <c r="O997" s="26"/>
    </row>
    <row r="998" spans="1:15" s="18" customFormat="1" ht="11.4" customHeight="1" x14ac:dyDescent="0.2">
      <c r="A998" s="46"/>
      <c r="B998" s="46"/>
      <c r="C998" s="15" t="s">
        <v>39</v>
      </c>
      <c r="D998" s="16">
        <f>SUM(D612:D613)</f>
        <v>3300</v>
      </c>
      <c r="E998" s="16">
        <f>SUM(E612:E613)</f>
        <v>0</v>
      </c>
      <c r="F998" s="16">
        <f>SUM(F612:F613)</f>
        <v>3300</v>
      </c>
      <c r="G998" s="16">
        <f>SUM(G612:G613)</f>
        <v>0</v>
      </c>
      <c r="H998" s="16">
        <f>SUM(H612:H613)</f>
        <v>3300</v>
      </c>
      <c r="I998" s="17"/>
      <c r="J998" s="2"/>
      <c r="K998" s="12"/>
      <c r="L998" s="10"/>
      <c r="M998" s="10"/>
      <c r="N998" s="19"/>
      <c r="O998" s="26"/>
    </row>
    <row r="999" spans="1:15" s="18" customFormat="1" ht="11.4" customHeight="1" x14ac:dyDescent="0.2">
      <c r="A999" s="46"/>
      <c r="B999" s="46"/>
      <c r="C999" s="15" t="s">
        <v>302</v>
      </c>
      <c r="D999" s="16">
        <f>SUM(D532:D534)</f>
        <v>4704</v>
      </c>
      <c r="E999" s="16">
        <f>SUM(E532:E534)</f>
        <v>2046</v>
      </c>
      <c r="F999" s="16">
        <f>SUM(F532:F534)</f>
        <v>6750</v>
      </c>
      <c r="G999" s="16">
        <f>SUM(G532:G534)</f>
        <v>6733</v>
      </c>
      <c r="H999" s="16">
        <f>SUM(H532:H534)</f>
        <v>6727</v>
      </c>
      <c r="I999" s="17"/>
      <c r="J999" s="2"/>
      <c r="K999" s="12"/>
      <c r="L999" s="10"/>
      <c r="M999" s="10"/>
      <c r="N999" s="19"/>
      <c r="O999" s="26"/>
    </row>
    <row r="1000" spans="1:15" s="3" customFormat="1" ht="11.4" customHeight="1" x14ac:dyDescent="0.2">
      <c r="A1000" s="48"/>
      <c r="B1000" s="48"/>
      <c r="C1000" s="13" t="s">
        <v>45</v>
      </c>
      <c r="D1000" s="14">
        <f t="shared" ref="D1000" si="133">SUM(D991:D999)</f>
        <v>246459</v>
      </c>
      <c r="E1000" s="14">
        <f t="shared" ref="E1000:F1000" si="134">SUM(E991:E999)</f>
        <v>53772</v>
      </c>
      <c r="F1000" s="14">
        <f t="shared" si="134"/>
        <v>300231</v>
      </c>
      <c r="G1000" s="14">
        <f t="shared" ref="G1000:H1000" si="135">SUM(G991:G999)</f>
        <v>235319</v>
      </c>
      <c r="H1000" s="14">
        <f t="shared" si="135"/>
        <v>277075</v>
      </c>
      <c r="I1000" s="6"/>
      <c r="K1000" s="6"/>
      <c r="L1000" s="6"/>
      <c r="M1000" s="6"/>
      <c r="N1000" s="19"/>
      <c r="O1000" s="26"/>
    </row>
    <row r="1001" spans="1:15" s="3" customFormat="1" ht="11.4" customHeight="1" x14ac:dyDescent="0.2">
      <c r="A1001" s="48"/>
      <c r="B1001" s="48"/>
      <c r="C1001" s="13"/>
      <c r="D1001" s="14"/>
      <c r="E1001" s="14"/>
      <c r="F1001" s="14"/>
      <c r="G1001" s="14"/>
      <c r="H1001" s="14"/>
      <c r="I1001" s="6"/>
      <c r="L1001" s="2"/>
      <c r="N1001" s="19"/>
      <c r="O1001" s="26"/>
    </row>
    <row r="1002" spans="1:15" s="3" customFormat="1" ht="11.4" customHeight="1" x14ac:dyDescent="0.2">
      <c r="A1002" s="46"/>
      <c r="B1002" s="46"/>
      <c r="C1002" s="15" t="s">
        <v>21</v>
      </c>
      <c r="D1002" s="16">
        <f>SUM(D301:D302,D309:D310,D333:D336,D363:D367,D456:D459,D584:D586)</f>
        <v>16192</v>
      </c>
      <c r="E1002" s="16">
        <f>SUM(E301:E302,E309:E310,E333:E336,E363:E367,E456:E459,E584:E586)</f>
        <v>75585</v>
      </c>
      <c r="F1002" s="16">
        <f>SUM(F301:F302,F309:F310,F333:F336,F363:F367,F456:F459,F584:F586)</f>
        <v>91777</v>
      </c>
      <c r="G1002" s="16">
        <f>SUM(G301:G302,G309:G310,G333:G336,G363:G367,G456:G459,G584:G586)</f>
        <v>16306</v>
      </c>
      <c r="H1002" s="16">
        <f>SUM(H301:H302,H309:H310,H333:H336,H363:H367,H456:H459,H584:H586)</f>
        <v>151064</v>
      </c>
      <c r="I1002" s="17"/>
      <c r="J1002" s="2"/>
      <c r="K1002" s="6"/>
      <c r="L1002" s="2"/>
      <c r="N1002" s="19"/>
      <c r="O1002" s="26"/>
    </row>
    <row r="1003" spans="1:15" s="3" customFormat="1" ht="11.4" customHeight="1" x14ac:dyDescent="0.2">
      <c r="A1003" s="46"/>
      <c r="B1003" s="46"/>
      <c r="C1003" s="15" t="s">
        <v>22</v>
      </c>
      <c r="D1003" s="16">
        <f>SUM(D14:D18,D28:D29,D43:D45,D298:D300,D321:D323,D331:D332,D397:D398,D420:D421,D453:D454,D492:D494,D646:D647,D698:D699,D935:D936,)</f>
        <v>172558</v>
      </c>
      <c r="E1003" s="16">
        <f>SUM(E14:E18,E28:E29,E43:E45,E298:E300,E321:E323,E331:E332,E397:E398,E420:E421,E453:E454,E492:E494,E646:E647,E698:E699,E935:E936,)</f>
        <v>-30271</v>
      </c>
      <c r="F1003" s="16">
        <f>SUM(F14:F18,F28:F29,F43:F45,F298:F300,F321:F323,F331:F332,F397:F398,F420:F421,F453:F454,F492:F494,F646:F647,F698:F699,F935:F936,)</f>
        <v>142287</v>
      </c>
      <c r="G1003" s="16">
        <f>SUM(G14:G18,G28:G29,G43:G45,G298:G300,G321:G323,G331:G332,G397:G398,G420:G421,G453:G454,G492:G494,G646:G647,G698:G699,G935:G936,)</f>
        <v>116607</v>
      </c>
      <c r="H1003" s="16">
        <f>SUM(H14:H18,H28:H29,H43:H45,H298:H300,H321:H323,H331:H332,H397:H398,H420:H421,H453:H454,H492:H494,H646:H647,H698:H699,H935:H936,)</f>
        <v>30127</v>
      </c>
      <c r="I1003" s="17"/>
      <c r="J1003" s="2"/>
      <c r="K1003" s="6"/>
      <c r="L1003" s="17"/>
      <c r="M1003" s="6"/>
      <c r="N1003" s="19"/>
      <c r="O1003" s="26"/>
    </row>
    <row r="1004" spans="1:15" s="3" customFormat="1" ht="11.4" customHeight="1" x14ac:dyDescent="0.2">
      <c r="A1004" s="46"/>
      <c r="B1004" s="46"/>
      <c r="C1004" s="7" t="s">
        <v>101</v>
      </c>
      <c r="D1004" s="16">
        <f>D313+D324</f>
        <v>0</v>
      </c>
      <c r="E1004" s="16">
        <f>E313+E324</f>
        <v>118</v>
      </c>
      <c r="F1004" s="16">
        <f>F313+F324</f>
        <v>118</v>
      </c>
      <c r="G1004" s="16">
        <f>G313+G324</f>
        <v>118</v>
      </c>
      <c r="H1004" s="16">
        <f>H313+H324</f>
        <v>0</v>
      </c>
      <c r="I1004" s="17"/>
      <c r="J1004" s="20"/>
      <c r="L1004" s="2"/>
      <c r="N1004" s="19"/>
      <c r="O1004" s="26"/>
    </row>
    <row r="1005" spans="1:15" s="3" customFormat="1" ht="11.4" customHeight="1" x14ac:dyDescent="0.2">
      <c r="A1005" s="46"/>
      <c r="B1005" s="46"/>
      <c r="C1005" s="7" t="s">
        <v>102</v>
      </c>
      <c r="D1005" s="16"/>
      <c r="E1005" s="16"/>
      <c r="F1005" s="16"/>
      <c r="G1005" s="16"/>
      <c r="H1005" s="16"/>
      <c r="I1005" s="17"/>
      <c r="J1005" s="20"/>
      <c r="L1005" s="2"/>
      <c r="N1005" s="19"/>
      <c r="O1005" s="26"/>
    </row>
    <row r="1006" spans="1:15" s="3" customFormat="1" ht="11.4" customHeight="1" x14ac:dyDescent="0.2">
      <c r="A1006" s="46"/>
      <c r="B1006" s="46"/>
      <c r="C1006" s="15" t="s">
        <v>40</v>
      </c>
      <c r="D1006" s="16">
        <f>SUM(D611)</f>
        <v>54936</v>
      </c>
      <c r="E1006" s="16">
        <f>SUM(E611)</f>
        <v>-22335</v>
      </c>
      <c r="F1006" s="16">
        <f>SUM(F611)</f>
        <v>32601</v>
      </c>
      <c r="G1006" s="16">
        <f>SUM(G611)</f>
        <v>0</v>
      </c>
      <c r="H1006" s="16">
        <f>SUM(H611)</f>
        <v>20848</v>
      </c>
      <c r="I1006" s="17"/>
      <c r="J1006" s="2"/>
      <c r="K1006" s="6"/>
      <c r="L1006" s="2"/>
      <c r="N1006" s="19"/>
      <c r="O1006" s="26"/>
    </row>
    <row r="1007" spans="1:15" s="3" customFormat="1" ht="11.4" customHeight="1" x14ac:dyDescent="0.2">
      <c r="A1007" s="46"/>
      <c r="B1007" s="46"/>
      <c r="C1007" s="15" t="s">
        <v>24</v>
      </c>
      <c r="D1007" s="16"/>
      <c r="E1007" s="16"/>
      <c r="F1007" s="16"/>
      <c r="G1007" s="16"/>
      <c r="H1007" s="16"/>
      <c r="I1007" s="17"/>
      <c r="J1007" s="2"/>
      <c r="L1007" s="2"/>
      <c r="N1007" s="19"/>
      <c r="O1007" s="26"/>
    </row>
    <row r="1008" spans="1:15" s="3" customFormat="1" ht="11.4" customHeight="1" x14ac:dyDescent="0.2">
      <c r="A1008" s="46"/>
      <c r="B1008" s="46"/>
      <c r="C1008" s="15" t="s">
        <v>41</v>
      </c>
      <c r="D1008" s="16"/>
      <c r="E1008" s="16"/>
      <c r="F1008" s="16"/>
      <c r="G1008" s="16"/>
      <c r="H1008" s="16"/>
      <c r="I1008" s="17"/>
      <c r="J1008" s="2"/>
      <c r="L1008" s="2"/>
      <c r="N1008" s="19"/>
      <c r="O1008" s="26"/>
    </row>
    <row r="1009" spans="1:16" s="3" customFormat="1" ht="11.4" customHeight="1" x14ac:dyDescent="0.2">
      <c r="A1009" s="48"/>
      <c r="B1009" s="48"/>
      <c r="C1009" s="13" t="s">
        <v>46</v>
      </c>
      <c r="D1009" s="14">
        <f t="shared" ref="D1009" si="136">SUM(D1002:D1008)</f>
        <v>243686</v>
      </c>
      <c r="E1009" s="14">
        <f t="shared" ref="E1009:F1009" si="137">SUM(E1002:E1008)</f>
        <v>23097</v>
      </c>
      <c r="F1009" s="14">
        <f t="shared" si="137"/>
        <v>266783</v>
      </c>
      <c r="G1009" s="14">
        <f t="shared" ref="G1009:H1009" si="138">SUM(G1002:G1008)</f>
        <v>133031</v>
      </c>
      <c r="H1009" s="14">
        <f t="shared" si="138"/>
        <v>202039</v>
      </c>
      <c r="I1009" s="6"/>
      <c r="K1009" s="6"/>
      <c r="L1009" s="6"/>
      <c r="M1009" s="6"/>
      <c r="N1009" s="19"/>
      <c r="O1009" s="26"/>
    </row>
    <row r="1010" spans="1:16" s="3" customFormat="1" ht="11.4" customHeight="1" x14ac:dyDescent="0.2">
      <c r="A1010" s="48"/>
      <c r="B1010" s="48"/>
      <c r="C1010" s="15" t="s">
        <v>20</v>
      </c>
      <c r="D1010" s="16"/>
      <c r="E1010" s="16"/>
      <c r="F1010" s="16"/>
      <c r="G1010" s="16"/>
      <c r="H1010" s="16"/>
      <c r="I1010" s="17"/>
      <c r="J1010" s="2"/>
      <c r="L1010" s="2"/>
      <c r="N1010" s="19"/>
      <c r="O1010" s="26"/>
    </row>
    <row r="1011" spans="1:16" s="3" customFormat="1" ht="11.4" customHeight="1" x14ac:dyDescent="0.2">
      <c r="A1011" s="48"/>
      <c r="B1011" s="48"/>
      <c r="C1011" s="13" t="s">
        <v>47</v>
      </c>
      <c r="D1011" s="14">
        <f t="shared" ref="D1011:F1011" si="139">SUM(D1000,D1009,D1010)</f>
        <v>490145</v>
      </c>
      <c r="E1011" s="14">
        <f t="shared" si="139"/>
        <v>76869</v>
      </c>
      <c r="F1011" s="14">
        <f t="shared" si="139"/>
        <v>567014</v>
      </c>
      <c r="G1011" s="14">
        <f t="shared" ref="G1011:H1011" si="140">SUM(G1000,G1009,G1010)</f>
        <v>368350</v>
      </c>
      <c r="H1011" s="14">
        <f t="shared" si="140"/>
        <v>479114</v>
      </c>
      <c r="I1011" s="6"/>
      <c r="K1011" s="6"/>
      <c r="L1011" s="6"/>
      <c r="M1011" s="6"/>
      <c r="N1011" s="19"/>
      <c r="O1011" s="26"/>
    </row>
    <row r="1012" spans="1:16" s="23" customFormat="1" ht="11.4" customHeight="1" x14ac:dyDescent="0.2">
      <c r="A1012" s="56"/>
      <c r="B1012" s="56"/>
      <c r="C1012" s="24"/>
      <c r="D1012" s="25"/>
      <c r="E1012" s="25"/>
      <c r="F1012" s="25"/>
      <c r="G1012" s="25"/>
      <c r="H1012" s="25"/>
      <c r="I1012" s="91"/>
      <c r="J1012" s="115"/>
      <c r="L1012" s="115"/>
      <c r="N1012" s="19"/>
      <c r="O1012" s="26"/>
    </row>
    <row r="1013" spans="1:16" s="3" customFormat="1" ht="11.4" customHeight="1" x14ac:dyDescent="0.2">
      <c r="A1013" s="46"/>
      <c r="B1013" s="46"/>
      <c r="C1013" s="15" t="s">
        <v>27</v>
      </c>
      <c r="D1013" s="16">
        <f>SUM(D108:D109,D195:D202,D908:D909,D916:D919)</f>
        <v>17421</v>
      </c>
      <c r="E1013" s="16">
        <f>SUM(E108:E109,E195:E202,E908:E909,E916:E919)</f>
        <v>0</v>
      </c>
      <c r="F1013" s="16">
        <f>SUM(F108:F109,F195:F202,F908:F909,F916:F919)</f>
        <v>17421</v>
      </c>
      <c r="G1013" s="16">
        <f>SUM(G108:G109,G195:G202,G908:G909,G916:G919)</f>
        <v>18961</v>
      </c>
      <c r="H1013" s="16">
        <f>SUM(H108:H109,H195:H202,H908:H909,H916:H919)</f>
        <v>19532</v>
      </c>
      <c r="I1013" s="17"/>
      <c r="J1013" s="2"/>
      <c r="K1013" s="6"/>
      <c r="L1013" s="17"/>
      <c r="N1013" s="19"/>
      <c r="O1013" s="26"/>
    </row>
    <row r="1014" spans="1:16" s="3" customFormat="1" ht="11.4" customHeight="1" x14ac:dyDescent="0.2">
      <c r="A1014" s="46"/>
      <c r="B1014" s="46"/>
      <c r="C1014" s="15" t="s">
        <v>28</v>
      </c>
      <c r="D1014" s="16">
        <f>SUM(D518)</f>
        <v>35000</v>
      </c>
      <c r="E1014" s="16">
        <f>SUM(E518)</f>
        <v>0</v>
      </c>
      <c r="F1014" s="16">
        <f>SUM(F518)</f>
        <v>35000</v>
      </c>
      <c r="G1014" s="16">
        <f>SUM(G518)</f>
        <v>30934</v>
      </c>
      <c r="H1014" s="16">
        <f>SUM(H518)</f>
        <v>31000</v>
      </c>
      <c r="I1014" s="17"/>
      <c r="J1014" s="2"/>
      <c r="K1014" s="6"/>
      <c r="L1014" s="2"/>
      <c r="N1014" s="19"/>
      <c r="O1014" s="26"/>
    </row>
    <row r="1015" spans="1:16" s="3" customFormat="1" ht="11.4" customHeight="1" x14ac:dyDescent="0.2">
      <c r="A1015" s="46"/>
      <c r="B1015" s="46"/>
      <c r="C1015" s="15" t="s">
        <v>71</v>
      </c>
      <c r="D1015" s="16">
        <f>SUM(D520)</f>
        <v>32000</v>
      </c>
      <c r="E1015" s="16">
        <f>SUM(E520)</f>
        <v>0</v>
      </c>
      <c r="F1015" s="16">
        <f>SUM(F520)</f>
        <v>32000</v>
      </c>
      <c r="G1015" s="16">
        <f>SUM(G520)</f>
        <v>27851</v>
      </c>
      <c r="H1015" s="16">
        <f>SUM(H520)</f>
        <v>27000</v>
      </c>
      <c r="I1015" s="17"/>
      <c r="J1015" s="2"/>
      <c r="K1015" s="6"/>
      <c r="L1015" s="2"/>
      <c r="N1015" s="19"/>
      <c r="O1015" s="26"/>
    </row>
    <row r="1016" spans="1:16" s="3" customFormat="1" ht="11.4" customHeight="1" x14ac:dyDescent="0.2">
      <c r="A1016" s="46"/>
      <c r="B1016" s="46"/>
      <c r="C1016" s="15" t="s">
        <v>188</v>
      </c>
      <c r="D1016" s="16">
        <f>SUM(D519)</f>
        <v>6300</v>
      </c>
      <c r="E1016" s="16">
        <f>SUM(E519)</f>
        <v>0</v>
      </c>
      <c r="F1016" s="16">
        <f>SUM(F519)</f>
        <v>6300</v>
      </c>
      <c r="G1016" s="16">
        <f>SUM(G519)</f>
        <v>6405</v>
      </c>
      <c r="H1016" s="16">
        <f>SUM(H519)</f>
        <v>6400</v>
      </c>
      <c r="I1016" s="17"/>
      <c r="J1016" s="2"/>
      <c r="K1016" s="6"/>
      <c r="L1016" s="2"/>
      <c r="N1016" s="19"/>
      <c r="O1016" s="26"/>
    </row>
    <row r="1017" spans="1:16" s="3" customFormat="1" ht="11.4" customHeight="1" x14ac:dyDescent="0.2">
      <c r="A1017" s="46"/>
      <c r="B1017" s="46"/>
      <c r="C1017" s="15" t="s">
        <v>72</v>
      </c>
      <c r="D1017" s="16">
        <f>SUM(D522)</f>
        <v>0</v>
      </c>
      <c r="E1017" s="16">
        <f>SUM(E522)</f>
        <v>0</v>
      </c>
      <c r="F1017" s="16">
        <f>SUM(F522)</f>
        <v>0</v>
      </c>
      <c r="G1017" s="16">
        <f>SUM(G522)</f>
        <v>14681</v>
      </c>
      <c r="H1017" s="16">
        <f>SUM(H522)</f>
        <v>14000</v>
      </c>
      <c r="I1017" s="17"/>
      <c r="J1017" s="2"/>
      <c r="K1017" s="6"/>
      <c r="L1017" s="2"/>
      <c r="N1017" s="19"/>
      <c r="O1017" s="26"/>
    </row>
    <row r="1018" spans="1:16" s="3" customFormat="1" ht="11.4" customHeight="1" x14ac:dyDescent="0.2">
      <c r="A1018" s="46"/>
      <c r="B1018" s="46"/>
      <c r="C1018" s="15" t="s">
        <v>73</v>
      </c>
      <c r="D1018" s="16">
        <f>SUM(D521)</f>
        <v>17000</v>
      </c>
      <c r="E1018" s="16">
        <f>SUM(E521)</f>
        <v>6103</v>
      </c>
      <c r="F1018" s="16">
        <f>SUM(F521)</f>
        <v>23103</v>
      </c>
      <c r="G1018" s="16">
        <f>SUM(G521)</f>
        <v>34233</v>
      </c>
      <c r="H1018" s="16">
        <f>SUM(H521)</f>
        <v>32000</v>
      </c>
      <c r="I1018" s="17"/>
      <c r="J1018" s="2"/>
      <c r="K1018" s="6"/>
      <c r="L1018" s="2"/>
      <c r="N1018" s="19"/>
      <c r="O1018" s="26"/>
    </row>
    <row r="1019" spans="1:16" s="3" customFormat="1" ht="11.4" customHeight="1" x14ac:dyDescent="0.2">
      <c r="A1019" s="46"/>
      <c r="B1019" s="46"/>
      <c r="C1019" s="15" t="s">
        <v>29</v>
      </c>
      <c r="D1019" s="16">
        <f>SUM(D524:D525,)</f>
        <v>1300</v>
      </c>
      <c r="E1019" s="16">
        <f>SUM(E524:E525,)</f>
        <v>0</v>
      </c>
      <c r="F1019" s="16">
        <f>SUM(F524:F525,)</f>
        <v>1300</v>
      </c>
      <c r="G1019" s="16">
        <f>SUM(G524:G525,)</f>
        <v>3608</v>
      </c>
      <c r="H1019" s="16">
        <f>SUM(H524:H525,)</f>
        <v>1000</v>
      </c>
      <c r="I1019" s="17"/>
      <c r="J1019" s="2"/>
      <c r="K1019" s="6"/>
      <c r="L1019" s="2"/>
      <c r="N1019" s="19"/>
      <c r="O1019" s="26"/>
    </row>
    <row r="1020" spans="1:16" s="3" customFormat="1" ht="11.4" customHeight="1" x14ac:dyDescent="0.2">
      <c r="A1020" s="46"/>
      <c r="B1020" s="46"/>
      <c r="C1020" s="15" t="s">
        <v>75</v>
      </c>
      <c r="D1020" s="16">
        <f>SUM(D523)</f>
        <v>0</v>
      </c>
      <c r="E1020" s="16">
        <f>SUM(E523)</f>
        <v>0</v>
      </c>
      <c r="F1020" s="16">
        <f>SUM(F523)</f>
        <v>0</v>
      </c>
      <c r="G1020" s="16">
        <f>SUM(G523)</f>
        <v>0</v>
      </c>
      <c r="H1020" s="16">
        <f>SUM(H523)</f>
        <v>0</v>
      </c>
      <c r="I1020" s="17"/>
      <c r="J1020" s="2"/>
      <c r="K1020" s="6"/>
      <c r="L1020" s="2"/>
      <c r="N1020" s="19"/>
      <c r="O1020" s="26"/>
    </row>
    <row r="1021" spans="1:16" s="3" customFormat="1" ht="11.4" customHeight="1" x14ac:dyDescent="0.2">
      <c r="A1021" s="46"/>
      <c r="B1021" s="46"/>
      <c r="C1021" s="15" t="s">
        <v>42</v>
      </c>
      <c r="D1021" s="16"/>
      <c r="E1021" s="16"/>
      <c r="F1021" s="16"/>
      <c r="G1021" s="16"/>
      <c r="H1021" s="16"/>
      <c r="I1021" s="17"/>
      <c r="J1021" s="2"/>
      <c r="L1021" s="2"/>
      <c r="N1021" s="19"/>
      <c r="O1021" s="26"/>
    </row>
    <row r="1022" spans="1:16" s="3" customFormat="1" ht="11.4" customHeight="1" x14ac:dyDescent="0.2">
      <c r="A1022" s="46"/>
      <c r="B1022" s="46"/>
      <c r="C1022" s="15" t="s">
        <v>615</v>
      </c>
      <c r="D1022" s="16">
        <f>D203</f>
        <v>0</v>
      </c>
      <c r="E1022" s="16">
        <f>E203</f>
        <v>0</v>
      </c>
      <c r="F1022" s="16">
        <f>F203</f>
        <v>0</v>
      </c>
      <c r="G1022" s="16">
        <f>G203</f>
        <v>0</v>
      </c>
      <c r="H1022" s="16">
        <f>H203</f>
        <v>0</v>
      </c>
      <c r="I1022" s="17"/>
      <c r="J1022" s="2"/>
      <c r="K1022" s="6"/>
      <c r="L1022" s="2"/>
      <c r="N1022" s="19"/>
      <c r="O1022" s="26"/>
      <c r="P1022" s="6"/>
    </row>
    <row r="1023" spans="1:16" s="3" customFormat="1" ht="11.4" customHeight="1" x14ac:dyDescent="0.2">
      <c r="A1023" s="46"/>
      <c r="B1023" s="46"/>
      <c r="C1023" s="15" t="s">
        <v>335</v>
      </c>
      <c r="D1023" s="16">
        <f>SUM(D541:D557)</f>
        <v>41333</v>
      </c>
      <c r="E1023" s="16">
        <f>SUM(E541:E557)</f>
        <v>20667</v>
      </c>
      <c r="F1023" s="16">
        <f>SUM(F541:F557)</f>
        <v>62000</v>
      </c>
      <c r="G1023" s="16">
        <f>SUM(G541:G557)</f>
        <v>62000</v>
      </c>
      <c r="H1023" s="16">
        <f>SUM(H541:H557)</f>
        <v>41920</v>
      </c>
      <c r="I1023" s="17"/>
      <c r="J1023" s="2"/>
      <c r="K1023" s="6"/>
      <c r="L1023" s="2"/>
      <c r="N1023" s="19"/>
      <c r="O1023" s="26"/>
    </row>
    <row r="1024" spans="1:16" s="3" customFormat="1" ht="11.4" customHeight="1" x14ac:dyDescent="0.2">
      <c r="A1024" s="46"/>
      <c r="B1024" s="46"/>
      <c r="C1024" s="7" t="s">
        <v>521</v>
      </c>
      <c r="D1024" s="16">
        <f>SUM(D128,D158,D194,D405,D467,D593:D596,D662,D739,D753,D817,D834)</f>
        <v>32401</v>
      </c>
      <c r="E1024" s="16">
        <f>SUM(E128,E158,E194,E405,E467,E593:E596,E662,E739,E753,E817,E834)</f>
        <v>-3301</v>
      </c>
      <c r="F1024" s="16">
        <f>SUM(F128,F158,F194,F405,F467,F593:F596,F662,F739,F753,F817,F834)</f>
        <v>29100</v>
      </c>
      <c r="G1024" s="16">
        <f>SUM(G128,G158,G194,G405,G467,G593:G596,G662,G739,G753,G817,G834)</f>
        <v>23016</v>
      </c>
      <c r="H1024" s="16">
        <f>SUM(H128,H158,H194,H405,H467,H593:H596,H662,H739,H753,H817,H834)</f>
        <v>25074</v>
      </c>
      <c r="I1024" s="17"/>
      <c r="J1024" s="20"/>
      <c r="K1024" s="6"/>
      <c r="L1024" s="17"/>
      <c r="M1024" s="6"/>
      <c r="N1024" s="19"/>
      <c r="O1024" s="26"/>
    </row>
    <row r="1025" spans="1:15" s="3" customFormat="1" ht="11.4" customHeight="1" x14ac:dyDescent="0.2">
      <c r="A1025" s="46"/>
      <c r="B1025" s="46"/>
      <c r="C1025" s="7" t="s">
        <v>522</v>
      </c>
      <c r="D1025" s="16">
        <f>D206</f>
        <v>0</v>
      </c>
      <c r="E1025" s="16">
        <f>E206</f>
        <v>0</v>
      </c>
      <c r="F1025" s="16">
        <f>F206</f>
        <v>0</v>
      </c>
      <c r="G1025" s="16">
        <f>G206</f>
        <v>101</v>
      </c>
      <c r="H1025" s="16">
        <f>H206</f>
        <v>100</v>
      </c>
      <c r="I1025" s="17"/>
      <c r="J1025" s="20"/>
      <c r="L1025" s="17"/>
      <c r="N1025" s="19"/>
      <c r="O1025" s="26"/>
    </row>
    <row r="1026" spans="1:15" s="3" customFormat="1" ht="11.4" customHeight="1" x14ac:dyDescent="0.2">
      <c r="A1026" s="46"/>
      <c r="B1026" s="46"/>
      <c r="C1026" s="15" t="s">
        <v>43</v>
      </c>
      <c r="D1026" s="16"/>
      <c r="E1026" s="16"/>
      <c r="F1026" s="16"/>
      <c r="G1026" s="16"/>
      <c r="H1026" s="16"/>
      <c r="I1026" s="17"/>
      <c r="J1026" s="2"/>
      <c r="L1026" s="2"/>
      <c r="N1026" s="19"/>
      <c r="O1026" s="26"/>
    </row>
    <row r="1027" spans="1:15" s="3" customFormat="1" ht="11.4" customHeight="1" x14ac:dyDescent="0.2">
      <c r="A1027" s="46"/>
      <c r="B1027" s="46"/>
      <c r="C1027" s="15" t="s">
        <v>97</v>
      </c>
      <c r="D1027" s="16"/>
      <c r="E1027" s="16"/>
      <c r="F1027" s="16"/>
      <c r="G1027" s="16"/>
      <c r="H1027" s="16"/>
      <c r="I1027" s="17"/>
      <c r="J1027" s="2"/>
      <c r="L1027" s="17"/>
      <c r="N1027" s="19"/>
      <c r="O1027" s="26"/>
    </row>
    <row r="1028" spans="1:15" s="3" customFormat="1" ht="11.4" customHeight="1" x14ac:dyDescent="0.2">
      <c r="A1028" s="46"/>
      <c r="B1028" s="46"/>
      <c r="C1028" s="15" t="s">
        <v>689</v>
      </c>
      <c r="D1028" s="16">
        <f>SUM(D558)</f>
        <v>0</v>
      </c>
      <c r="E1028" s="16">
        <f>SUM(E558)</f>
        <v>0</v>
      </c>
      <c r="F1028" s="16">
        <f>SUM(F558)</f>
        <v>0</v>
      </c>
      <c r="G1028" s="16">
        <f>SUM(G558)</f>
        <v>1677</v>
      </c>
      <c r="H1028" s="16">
        <f>SUM(H558)</f>
        <v>0</v>
      </c>
      <c r="I1028" s="17"/>
      <c r="J1028" s="2"/>
      <c r="L1028" s="2"/>
      <c r="N1028" s="19"/>
      <c r="O1028" s="26"/>
    </row>
    <row r="1029" spans="1:15" s="3" customFormat="1" ht="11.4" customHeight="1" x14ac:dyDescent="0.2">
      <c r="A1029" s="48"/>
      <c r="B1029" s="48"/>
      <c r="C1029" s="13" t="s">
        <v>48</v>
      </c>
      <c r="D1029" s="14">
        <f t="shared" ref="D1029" si="141">SUM(D1013:D1028)</f>
        <v>182755</v>
      </c>
      <c r="E1029" s="14">
        <f t="shared" ref="E1029:F1029" si="142">SUM(E1013:E1028)</f>
        <v>23469</v>
      </c>
      <c r="F1029" s="14">
        <f t="shared" si="142"/>
        <v>206224</v>
      </c>
      <c r="G1029" s="14">
        <f t="shared" ref="G1029:H1029" si="143">SUM(G1013:G1028)</f>
        <v>223467</v>
      </c>
      <c r="H1029" s="14">
        <f t="shared" si="143"/>
        <v>198026</v>
      </c>
      <c r="I1029" s="6"/>
      <c r="K1029" s="6"/>
      <c r="L1029" s="6"/>
      <c r="M1029" s="6"/>
      <c r="N1029" s="19"/>
      <c r="O1029" s="26"/>
    </row>
    <row r="1030" spans="1:15" s="3" customFormat="1" ht="11.4" customHeight="1" x14ac:dyDescent="0.2">
      <c r="A1030" s="46"/>
      <c r="B1030" s="46"/>
      <c r="C1030" s="15"/>
      <c r="D1030" s="16"/>
      <c r="E1030" s="16"/>
      <c r="F1030" s="16"/>
      <c r="G1030" s="16"/>
      <c r="H1030" s="16"/>
      <c r="I1030" s="17"/>
      <c r="J1030" s="2"/>
      <c r="L1030" s="2"/>
      <c r="N1030" s="19"/>
      <c r="O1030" s="26"/>
    </row>
    <row r="1031" spans="1:15" s="3" customFormat="1" ht="11.4" customHeight="1" x14ac:dyDescent="0.2">
      <c r="A1031" s="46"/>
      <c r="B1031" s="46"/>
      <c r="C1031" s="15" t="s">
        <v>34</v>
      </c>
      <c r="D1031" s="16">
        <f>D204+D205</f>
        <v>0</v>
      </c>
      <c r="E1031" s="16">
        <f>E204+E205</f>
        <v>0</v>
      </c>
      <c r="F1031" s="16">
        <f>F204+F205</f>
        <v>0</v>
      </c>
      <c r="G1031" s="16">
        <f>G204+G205</f>
        <v>1058</v>
      </c>
      <c r="H1031" s="16">
        <f>H204+H205</f>
        <v>0</v>
      </c>
      <c r="I1031" s="17"/>
      <c r="J1031" s="2"/>
      <c r="L1031" s="17"/>
      <c r="N1031" s="19"/>
      <c r="O1031" s="26"/>
    </row>
    <row r="1032" spans="1:15" s="3" customFormat="1" ht="11.4" customHeight="1" x14ac:dyDescent="0.2">
      <c r="A1032" s="46"/>
      <c r="B1032" s="46"/>
      <c r="C1032" s="15" t="s">
        <v>11</v>
      </c>
      <c r="D1032" s="16"/>
      <c r="E1032" s="16"/>
      <c r="F1032" s="16"/>
      <c r="G1032" s="16"/>
      <c r="H1032" s="16"/>
      <c r="I1032" s="17"/>
      <c r="J1032" s="2"/>
      <c r="L1032" s="2"/>
      <c r="N1032" s="19"/>
      <c r="O1032" s="26"/>
    </row>
    <row r="1033" spans="1:15" s="3" customFormat="1" ht="11.4" customHeight="1" x14ac:dyDescent="0.2">
      <c r="A1033" s="46"/>
      <c r="B1033" s="46"/>
      <c r="C1033" s="15" t="s">
        <v>336</v>
      </c>
      <c r="D1033" s="16">
        <f>D565</f>
        <v>0</v>
      </c>
      <c r="E1033" s="16">
        <f>E565</f>
        <v>20000</v>
      </c>
      <c r="F1033" s="16">
        <f>F565</f>
        <v>20000</v>
      </c>
      <c r="G1033" s="16">
        <f>G565</f>
        <v>20000</v>
      </c>
      <c r="H1033" s="16">
        <f>H565</f>
        <v>0</v>
      </c>
      <c r="I1033" s="17"/>
      <c r="J1033" s="2"/>
      <c r="L1033" s="2"/>
      <c r="N1033" s="19"/>
      <c r="O1033" s="26"/>
    </row>
    <row r="1034" spans="1:15" s="3" customFormat="1" ht="11.4" customHeight="1" x14ac:dyDescent="0.2">
      <c r="A1034" s="46"/>
      <c r="B1034" s="46"/>
      <c r="C1034" s="7" t="s">
        <v>523</v>
      </c>
      <c r="D1034" s="16">
        <f>SUM(D36,D345,D352,D387,D431)</f>
        <v>129195</v>
      </c>
      <c r="E1034" s="16">
        <f>SUM(E36,E345,E352,E387,E431)</f>
        <v>33400</v>
      </c>
      <c r="F1034" s="16">
        <f>SUM(F36,F345,F352,F387,F431)</f>
        <v>162595</v>
      </c>
      <c r="G1034" s="16">
        <f>SUM(G36,G345,G352,G387,G431)</f>
        <v>147114</v>
      </c>
      <c r="H1034" s="16">
        <f>SUM(H36,H345,H352,H387,H431)</f>
        <v>15498</v>
      </c>
      <c r="I1034" s="17"/>
      <c r="J1034" s="20"/>
      <c r="K1034" s="6"/>
      <c r="L1034" s="2"/>
      <c r="N1034" s="19"/>
      <c r="O1034" s="26"/>
    </row>
    <row r="1035" spans="1:15" s="3" customFormat="1" ht="11.4" customHeight="1" x14ac:dyDescent="0.2">
      <c r="A1035" s="46"/>
      <c r="B1035" s="46"/>
      <c r="C1035" s="7" t="s">
        <v>108</v>
      </c>
      <c r="D1035" s="16">
        <f>D438</f>
        <v>0</v>
      </c>
      <c r="E1035" s="16">
        <f>E438</f>
        <v>0</v>
      </c>
      <c r="F1035" s="16">
        <f>F438</f>
        <v>0</v>
      </c>
      <c r="G1035" s="16">
        <f>G438</f>
        <v>3500</v>
      </c>
      <c r="H1035" s="16">
        <f>H438</f>
        <v>66770</v>
      </c>
      <c r="I1035" s="17"/>
      <c r="J1035" s="20"/>
      <c r="L1035" s="2"/>
      <c r="N1035" s="19"/>
      <c r="O1035" s="26"/>
    </row>
    <row r="1036" spans="1:15" s="3" customFormat="1" ht="11.4" customHeight="1" x14ac:dyDescent="0.2">
      <c r="A1036" s="46"/>
      <c r="B1036" s="46"/>
      <c r="C1036" s="15" t="s">
        <v>98</v>
      </c>
      <c r="D1036" s="16">
        <f>SUM(D669)</f>
        <v>85</v>
      </c>
      <c r="E1036" s="16">
        <f>SUM(E669)</f>
        <v>0</v>
      </c>
      <c r="F1036" s="16">
        <f>SUM(F669)</f>
        <v>85</v>
      </c>
      <c r="G1036" s="16">
        <f>SUM(G669)</f>
        <v>85</v>
      </c>
      <c r="H1036" s="16">
        <f>SUM(H669)</f>
        <v>0</v>
      </c>
      <c r="I1036" s="17"/>
      <c r="J1036" s="2"/>
      <c r="L1036" s="17"/>
      <c r="N1036" s="19"/>
      <c r="O1036" s="26"/>
    </row>
    <row r="1037" spans="1:15" s="3" customFormat="1" ht="11.4" customHeight="1" x14ac:dyDescent="0.2">
      <c r="A1037" s="46"/>
      <c r="B1037" s="46"/>
      <c r="C1037" s="15" t="s">
        <v>44</v>
      </c>
      <c r="D1037" s="16">
        <f>SUM(D207)</f>
        <v>178110</v>
      </c>
      <c r="E1037" s="16">
        <f>SUM(E207)</f>
        <v>0</v>
      </c>
      <c r="F1037" s="16">
        <f>SUM(F207)</f>
        <v>178110</v>
      </c>
      <c r="G1037" s="16">
        <f>SUM(G207)</f>
        <v>178110</v>
      </c>
      <c r="H1037" s="16">
        <f>SUM(H207)</f>
        <v>198820</v>
      </c>
      <c r="I1037" s="17"/>
      <c r="J1037" s="2"/>
      <c r="K1037" s="6"/>
      <c r="L1037" s="2"/>
      <c r="N1037" s="19"/>
      <c r="O1037" s="26"/>
    </row>
    <row r="1038" spans="1:15" s="3" customFormat="1" ht="11.4" customHeight="1" x14ac:dyDescent="0.2">
      <c r="A1038" s="48"/>
      <c r="B1038" s="48"/>
      <c r="C1038" s="13" t="s">
        <v>49</v>
      </c>
      <c r="D1038" s="14">
        <f t="shared" ref="D1038" si="144">SUM(D1031:D1037)</f>
        <v>307390</v>
      </c>
      <c r="E1038" s="14">
        <f t="shared" ref="E1038:F1038" si="145">SUM(E1031:E1037)</f>
        <v>53400</v>
      </c>
      <c r="F1038" s="14">
        <f t="shared" si="145"/>
        <v>360790</v>
      </c>
      <c r="G1038" s="14">
        <f t="shared" ref="G1038:H1038" si="146">SUM(G1031:G1037)</f>
        <v>349867</v>
      </c>
      <c r="H1038" s="14">
        <f t="shared" si="146"/>
        <v>281088</v>
      </c>
      <c r="I1038" s="6"/>
      <c r="N1038" s="19"/>
      <c r="O1038" s="26"/>
    </row>
    <row r="1039" spans="1:15" s="2" customFormat="1" ht="11.4" customHeight="1" x14ac:dyDescent="0.2">
      <c r="A1039" s="46"/>
      <c r="B1039" s="46"/>
      <c r="C1039" s="15" t="s">
        <v>33</v>
      </c>
      <c r="D1039" s="16"/>
      <c r="E1039" s="16"/>
      <c r="F1039" s="16"/>
      <c r="G1039" s="16"/>
      <c r="H1039" s="16"/>
      <c r="I1039" s="17"/>
      <c r="N1039" s="19"/>
      <c r="O1039" s="26"/>
    </row>
    <row r="1040" spans="1:15" s="3" customFormat="1" ht="11.4" customHeight="1" x14ac:dyDescent="0.2">
      <c r="A1040" s="48"/>
      <c r="B1040" s="48"/>
      <c r="C1040" s="13" t="s">
        <v>50</v>
      </c>
      <c r="D1040" s="14">
        <f t="shared" ref="D1040:G1040" si="147">SUM(D1029,D1038,D1039)</f>
        <v>490145</v>
      </c>
      <c r="E1040" s="14">
        <f t="shared" si="147"/>
        <v>76869</v>
      </c>
      <c r="F1040" s="14">
        <f t="shared" si="147"/>
        <v>567014</v>
      </c>
      <c r="G1040" s="14">
        <f t="shared" si="147"/>
        <v>573334</v>
      </c>
      <c r="H1040" s="14">
        <f t="shared" ref="H1040" si="148">SUM(H1029,H1038,H1039)</f>
        <v>479114</v>
      </c>
      <c r="I1040" s="6"/>
      <c r="K1040" s="6"/>
      <c r="L1040" s="6"/>
      <c r="M1040" s="6"/>
      <c r="N1040" s="19"/>
      <c r="O1040" s="26"/>
    </row>
    <row r="1041" spans="3:15" ht="11.4" customHeight="1" x14ac:dyDescent="0.2">
      <c r="O1041" s="26"/>
    </row>
    <row r="1042" spans="3:15" x14ac:dyDescent="0.2">
      <c r="C1042" s="68"/>
    </row>
    <row r="1043" spans="3:15" x14ac:dyDescent="0.2">
      <c r="C1043" s="68"/>
    </row>
    <row r="1044" spans="3:15" x14ac:dyDescent="0.2">
      <c r="C1044" s="68"/>
    </row>
    <row r="1045" spans="3:15" x14ac:dyDescent="0.2">
      <c r="C1045" s="68"/>
    </row>
  </sheetData>
  <dataConsolidate/>
  <mergeCells count="4">
    <mergeCell ref="A989:C989"/>
    <mergeCell ref="A4:H4"/>
    <mergeCell ref="A5:H5"/>
    <mergeCell ref="J989:L989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>
    <oddHeader>&amp;C&amp;F&amp;R&amp;P. oldal</oddHeader>
  </headerFooter>
  <colBreaks count="1" manualBreakCount="1">
    <brk id="9" max="101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Önk.össz.szakf.</vt:lpstr>
      <vt:lpstr>Összesítő önk.mindössz.</vt:lpstr>
      <vt:lpstr>Önkormányzat</vt:lpstr>
      <vt:lpstr>Önk.össz.szakf.!Nyomtatási_terület</vt:lpstr>
      <vt:lpstr>Önkormányzat!Nyomtatási_terület</vt:lpstr>
      <vt:lpstr>'Összesítő önk.mindössz.'!Nyomtatási_terület</vt:lpstr>
    </vt:vector>
  </TitlesOfParts>
  <Company>Önkormányzat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Balatonkeresztur</dc:creator>
  <cp:lastModifiedBy>Gyöngyi Németh</cp:lastModifiedBy>
  <cp:lastPrinted>2022-02-11T08:50:34Z</cp:lastPrinted>
  <dcterms:created xsi:type="dcterms:W3CDTF">2005-12-20T14:18:14Z</dcterms:created>
  <dcterms:modified xsi:type="dcterms:W3CDTF">2022-02-15T08:56:08Z</dcterms:modified>
</cp:coreProperties>
</file>