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GYÖNGYI\2025. évi költségvetés\Közös Hivatal 2025\Közös Hivatal 2025. évi költségvetés\"/>
    </mc:Choice>
  </mc:AlternateContent>
  <bookViews>
    <workbookView xWindow="0" yWindow="0" windowWidth="28800" windowHeight="12300"/>
  </bookViews>
  <sheets>
    <sheet name="Közös Hivatal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7" i="1" l="1"/>
  <c r="H177" i="1"/>
  <c r="G177" i="1"/>
  <c r="F177" i="1"/>
  <c r="E177" i="1"/>
  <c r="F173" i="1"/>
  <c r="E173" i="1"/>
  <c r="I172" i="1"/>
  <c r="I173" i="1" s="1"/>
  <c r="H172" i="1"/>
  <c r="H173" i="1" s="1"/>
  <c r="G172" i="1"/>
  <c r="G173" i="1" s="1"/>
  <c r="F172" i="1"/>
  <c r="E172" i="1"/>
  <c r="I169" i="1"/>
  <c r="H169" i="1"/>
  <c r="H170" i="1" s="1"/>
  <c r="F169" i="1"/>
  <c r="E169" i="1"/>
  <c r="I167" i="1"/>
  <c r="H167" i="1"/>
  <c r="F167" i="1"/>
  <c r="E167" i="1"/>
  <c r="I166" i="1"/>
  <c r="H166" i="1"/>
  <c r="F166" i="1"/>
  <c r="F170" i="1" s="1"/>
  <c r="F175" i="1" s="1"/>
  <c r="F181" i="1" s="1"/>
  <c r="E166" i="1"/>
  <c r="E159" i="1"/>
  <c r="I158" i="1"/>
  <c r="I159" i="1" s="1"/>
  <c r="H158" i="1"/>
  <c r="H159" i="1" s="1"/>
  <c r="F158" i="1"/>
  <c r="F159" i="1" s="1"/>
  <c r="E158" i="1"/>
  <c r="I152" i="1"/>
  <c r="H152" i="1"/>
  <c r="F152" i="1"/>
  <c r="E152" i="1"/>
  <c r="I151" i="1"/>
  <c r="H151" i="1"/>
  <c r="F151" i="1"/>
  <c r="F154" i="1" s="1"/>
  <c r="F163" i="1" s="1"/>
  <c r="E151" i="1"/>
  <c r="I150" i="1"/>
  <c r="H150" i="1"/>
  <c r="F150" i="1"/>
  <c r="E150" i="1"/>
  <c r="E154" i="1" s="1"/>
  <c r="E163" i="1" s="1"/>
  <c r="I149" i="1"/>
  <c r="I154" i="1" s="1"/>
  <c r="H149" i="1"/>
  <c r="F149" i="1"/>
  <c r="E149" i="1"/>
  <c r="G136" i="1"/>
  <c r="I124" i="1"/>
  <c r="H124" i="1"/>
  <c r="F124" i="1"/>
  <c r="E124" i="1"/>
  <c r="G123" i="1"/>
  <c r="G167" i="1" s="1"/>
  <c r="I117" i="1"/>
  <c r="H117" i="1"/>
  <c r="F117" i="1"/>
  <c r="E117" i="1"/>
  <c r="G116" i="1"/>
  <c r="G117" i="1" s="1"/>
  <c r="I114" i="1"/>
  <c r="I128" i="1" s="1"/>
  <c r="I138" i="1" s="1"/>
  <c r="H114" i="1"/>
  <c r="H128" i="1" s="1"/>
  <c r="H138" i="1" s="1"/>
  <c r="I113" i="1"/>
  <c r="H113" i="1"/>
  <c r="F113" i="1"/>
  <c r="F114" i="1" s="1"/>
  <c r="F128" i="1" s="1"/>
  <c r="F138" i="1" s="1"/>
  <c r="E113" i="1"/>
  <c r="E114" i="1" s="1"/>
  <c r="E128" i="1" s="1"/>
  <c r="E138" i="1" s="1"/>
  <c r="G112" i="1"/>
  <c r="G169" i="1" s="1"/>
  <c r="G111" i="1"/>
  <c r="G110" i="1"/>
  <c r="G109" i="1"/>
  <c r="G108" i="1"/>
  <c r="G107" i="1"/>
  <c r="G166" i="1" s="1"/>
  <c r="I87" i="1"/>
  <c r="H87" i="1"/>
  <c r="F87" i="1"/>
  <c r="E87" i="1"/>
  <c r="G85" i="1"/>
  <c r="G84" i="1"/>
  <c r="G83" i="1"/>
  <c r="G82" i="1"/>
  <c r="G81" i="1"/>
  <c r="G80" i="1"/>
  <c r="G79" i="1"/>
  <c r="G78" i="1"/>
  <c r="G77" i="1"/>
  <c r="G76" i="1"/>
  <c r="G75" i="1"/>
  <c r="G69" i="1"/>
  <c r="G152" i="1" s="1"/>
  <c r="I67" i="1"/>
  <c r="H67" i="1"/>
  <c r="F67" i="1"/>
  <c r="E67" i="1"/>
  <c r="G66" i="1"/>
  <c r="G65" i="1"/>
  <c r="G64" i="1"/>
  <c r="G63" i="1"/>
  <c r="G67" i="1" s="1"/>
  <c r="I60" i="1"/>
  <c r="H60" i="1"/>
  <c r="F60" i="1"/>
  <c r="E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I23" i="1"/>
  <c r="H23" i="1"/>
  <c r="F23" i="1"/>
  <c r="E23" i="1"/>
  <c r="G22" i="1"/>
  <c r="G21" i="1"/>
  <c r="G20" i="1"/>
  <c r="G150" i="1" s="1"/>
  <c r="I19" i="1"/>
  <c r="H19" i="1"/>
  <c r="F19" i="1"/>
  <c r="E19" i="1"/>
  <c r="E61" i="1" s="1"/>
  <c r="E91" i="1" s="1"/>
  <c r="G18" i="1"/>
  <c r="G17" i="1"/>
  <c r="G16" i="1"/>
  <c r="G15" i="1"/>
  <c r="G14" i="1"/>
  <c r="G13" i="1"/>
  <c r="G12" i="1"/>
  <c r="G11" i="1"/>
  <c r="G10" i="1"/>
  <c r="G9" i="1"/>
  <c r="G8" i="1"/>
  <c r="G7" i="1"/>
  <c r="H61" i="1" l="1"/>
  <c r="H91" i="1" s="1"/>
  <c r="H154" i="1"/>
  <c r="H163" i="1" s="1"/>
  <c r="I61" i="1"/>
  <c r="I91" i="1" s="1"/>
  <c r="E170" i="1"/>
  <c r="E175" i="1" s="1"/>
  <c r="E181" i="1" s="1"/>
  <c r="G151" i="1"/>
  <c r="G19" i="1"/>
  <c r="F61" i="1"/>
  <c r="F91" i="1" s="1"/>
  <c r="G124" i="1"/>
  <c r="I170" i="1"/>
  <c r="I175" i="1" s="1"/>
  <c r="I181" i="1" s="1"/>
  <c r="G149" i="1"/>
  <c r="H175" i="1"/>
  <c r="H181" i="1" s="1"/>
  <c r="G113" i="1"/>
  <c r="G114" i="1" s="1"/>
  <c r="G128" i="1" s="1"/>
  <c r="G138" i="1" s="1"/>
  <c r="G87" i="1"/>
  <c r="G170" i="1"/>
  <c r="G175" i="1" s="1"/>
  <c r="G181" i="1" s="1"/>
  <c r="I163" i="1"/>
  <c r="G154" i="1"/>
  <c r="G23" i="1"/>
  <c r="G158" i="1"/>
  <c r="G159" i="1" s="1"/>
  <c r="G60" i="1"/>
  <c r="G163" i="1" l="1"/>
  <c r="G61" i="1"/>
  <c r="G91" i="1" s="1"/>
</calcChain>
</file>

<file path=xl/sharedStrings.xml><?xml version="1.0" encoding="utf-8"?>
<sst xmlns="http://schemas.openxmlformats.org/spreadsheetml/2006/main" count="344" uniqueCount="179">
  <si>
    <t>Balatonkeresztúri Közös Önkormányzati Hivatal</t>
  </si>
  <si>
    <t>2025. évi költségvetés</t>
  </si>
  <si>
    <t>2024. évi eredeti költségvetés</t>
  </si>
  <si>
    <t>2024.évi költségvetés módosítás</t>
  </si>
  <si>
    <t xml:space="preserve">2024.évi módosított költségvetés </t>
  </si>
  <si>
    <t>2024. évi tényleges teljesítés</t>
  </si>
  <si>
    <t>KIADÁSOK</t>
  </si>
  <si>
    <t>0511011</t>
  </si>
  <si>
    <t>Alapilletmény Közös Hivatali dolgozók</t>
  </si>
  <si>
    <t xml:space="preserve">államigazgatási </t>
  </si>
  <si>
    <t>Alapbér hivatalsegéd</t>
  </si>
  <si>
    <t>0511031</t>
  </si>
  <si>
    <t>Jutalom</t>
  </si>
  <si>
    <t>0511071</t>
  </si>
  <si>
    <t>Cafetéria juttatás</t>
  </si>
  <si>
    <t>Cafetéria juttatás hivatalsegéd</t>
  </si>
  <si>
    <t>0511091</t>
  </si>
  <si>
    <t xml:space="preserve">Közlekedési költségtérítés éves </t>
  </si>
  <si>
    <t>0511101</t>
  </si>
  <si>
    <t>Házasságkötés költségtérítés</t>
  </si>
  <si>
    <t>0511133</t>
  </si>
  <si>
    <t>0511131</t>
  </si>
  <si>
    <t>Szemüveg költségtérítés</t>
  </si>
  <si>
    <t>Betegszabadság</t>
  </si>
  <si>
    <t>Egyéb munkavégzéshez kapcsolódó juttatás (B.fenyves)</t>
  </si>
  <si>
    <t>051231</t>
  </si>
  <si>
    <t>Reprezentáció</t>
  </si>
  <si>
    <t>051221</t>
  </si>
  <si>
    <t>Megbízási díj</t>
  </si>
  <si>
    <t>Személyi juttatás összesen</t>
  </si>
  <si>
    <t>0521</t>
  </si>
  <si>
    <t>Szociális hozzájárulási adó</t>
  </si>
  <si>
    <t>0525</t>
  </si>
  <si>
    <t>Táppénz hozzájárulás</t>
  </si>
  <si>
    <t>0527</t>
  </si>
  <si>
    <t>Munkáltató által fiz.Szja</t>
  </si>
  <si>
    <t>Munkaadót terhelő járulék összesen</t>
  </si>
  <si>
    <t>053111</t>
  </si>
  <si>
    <t>Könyv,folyóirat,közlöny</t>
  </si>
  <si>
    <t>Egyéb információhordozó , anyagok 51</t>
  </si>
  <si>
    <t>053121</t>
  </si>
  <si>
    <t>Irodaszer,nyomtatvány</t>
  </si>
  <si>
    <t>Egyéb anyag(tisztítószer,karbantartási anyag)</t>
  </si>
  <si>
    <t>Egyéb anyag</t>
  </si>
  <si>
    <t>053211</t>
  </si>
  <si>
    <t>Informatikai szolg.ások igénybev. Program, Opten,Winszoc</t>
  </si>
  <si>
    <t>Informatikai rendszerfelügyelet</t>
  </si>
  <si>
    <t>Internetdíj</t>
  </si>
  <si>
    <t>GDPR adatkezelési rendszer</t>
  </si>
  <si>
    <t>Adatvédelmi szolgáltatás</t>
  </si>
  <si>
    <t>Biztonsági felügyeleti díj (Fentős K)</t>
  </si>
  <si>
    <t>053221</t>
  </si>
  <si>
    <t>Telefondíj</t>
  </si>
  <si>
    <t>Jogdíj</t>
  </si>
  <si>
    <t>0533113</t>
  </si>
  <si>
    <t>0533111</t>
  </si>
  <si>
    <t>Villamos energia</t>
  </si>
  <si>
    <t>0533123</t>
  </si>
  <si>
    <t>0533121</t>
  </si>
  <si>
    <t>Gázenergia</t>
  </si>
  <si>
    <t>0533143</t>
  </si>
  <si>
    <t>0533141</t>
  </si>
  <si>
    <t>Víz és csatornadíj</t>
  </si>
  <si>
    <t>053321</t>
  </si>
  <si>
    <t>Vásárolt élelmezés</t>
  </si>
  <si>
    <t>053333</t>
  </si>
  <si>
    <t>053331</t>
  </si>
  <si>
    <t>Bérleti díj</t>
  </si>
  <si>
    <t>053341</t>
  </si>
  <si>
    <t>Karbantartás,kisjavítás, érintésvédelem</t>
  </si>
  <si>
    <t>053351</t>
  </si>
  <si>
    <t>Továbbszámlázott tételek</t>
  </si>
  <si>
    <t>053363</t>
  </si>
  <si>
    <t>053361</t>
  </si>
  <si>
    <t>Szakmai szolgáltatás</t>
  </si>
  <si>
    <t>Adók,díjak,egyéb befizetések</t>
  </si>
  <si>
    <t>053371</t>
  </si>
  <si>
    <t>Postaköltség</t>
  </si>
  <si>
    <t>Bank kezelési költség</t>
  </si>
  <si>
    <t>Szállítási szolgáltatás</t>
  </si>
  <si>
    <t>Továbbképzés</t>
  </si>
  <si>
    <t>Munkaegészségügyi vizsgálat</t>
  </si>
  <si>
    <t>Adó értesítések előkészítése postázásra</t>
  </si>
  <si>
    <t>Egyéb üzemeltetési szolgált.</t>
  </si>
  <si>
    <t>Egyéb kiadások</t>
  </si>
  <si>
    <t>Vásárolt közszolgáltatás(nyomtató üzemeltetés,riasztó felügyelet stb)</t>
  </si>
  <si>
    <t>Vagyon- és felelősségbiztosítás</t>
  </si>
  <si>
    <t>053411</t>
  </si>
  <si>
    <t>Belföldi kiküldetés</t>
  </si>
  <si>
    <t>053511</t>
  </si>
  <si>
    <t>Vás.termék,szolgált.Áfa</t>
  </si>
  <si>
    <t>053553</t>
  </si>
  <si>
    <t>053551</t>
  </si>
  <si>
    <t>PET- palackdíj</t>
  </si>
  <si>
    <t>Kerekítés</t>
  </si>
  <si>
    <t>Dologi kiadás összesen</t>
  </si>
  <si>
    <t>Működési kiadás mindösszesen</t>
  </si>
  <si>
    <t>05613</t>
  </si>
  <si>
    <t>05611</t>
  </si>
  <si>
    <t>Immateriális javak - szofverek</t>
  </si>
  <si>
    <t>05641</t>
  </si>
  <si>
    <t>Egyéb tárgyi eszköz beszerzés</t>
  </si>
  <si>
    <t>Irodaszék, Jegyzői bútor</t>
  </si>
  <si>
    <t>05631</t>
  </si>
  <si>
    <t>Informatikai eszköz beszerzés</t>
  </si>
  <si>
    <t>Számítógép, nyomtató</t>
  </si>
  <si>
    <t>05671</t>
  </si>
  <si>
    <t>Beruházás áfa</t>
  </si>
  <si>
    <t>Felhalmozási kiadás mindösszesen</t>
  </si>
  <si>
    <t>0551233</t>
  </si>
  <si>
    <t>055121</t>
  </si>
  <si>
    <t>Egyszeri szociális támogatás</t>
  </si>
  <si>
    <t>EPON választás</t>
  </si>
  <si>
    <t xml:space="preserve">016010 Országgyűlési, önkormányzati és európai parlamenti képviselőválasztásokhoz kapcsolódó tevékenységek </t>
  </si>
  <si>
    <t>Kiadás</t>
  </si>
  <si>
    <t>0511033</t>
  </si>
  <si>
    <t>Köztsiztv.szem.jutt.</t>
  </si>
  <si>
    <t>051233</t>
  </si>
  <si>
    <t>Külső személyi juttatás</t>
  </si>
  <si>
    <t>Távolléti díj</t>
  </si>
  <si>
    <t>0523</t>
  </si>
  <si>
    <t>Szoc.hozzájárulási adó</t>
  </si>
  <si>
    <t>Munkáltatót terhelő szja</t>
  </si>
  <si>
    <t>053123</t>
  </si>
  <si>
    <t>Irodaszer, egyéb anyag</t>
  </si>
  <si>
    <t>Egyéb szolgáltats</t>
  </si>
  <si>
    <t>053413</t>
  </si>
  <si>
    <t>053513</t>
  </si>
  <si>
    <t>Kiadás összesen</t>
  </si>
  <si>
    <t>KIADÁS MINDÖSSZESEN</t>
  </si>
  <si>
    <t>Mindösszesen</t>
  </si>
  <si>
    <t>BEVÉTELEK</t>
  </si>
  <si>
    <t>094021</t>
  </si>
  <si>
    <t xml:space="preserve">Egyéb sajátos bev. (házasságkötés) </t>
  </si>
  <si>
    <t>094031</t>
  </si>
  <si>
    <t>Továbbszámlázott bevétel</t>
  </si>
  <si>
    <t>0941113</t>
  </si>
  <si>
    <t>094111</t>
  </si>
  <si>
    <t>Egyéb bevétel - Balatonfenyves anyakönyvvezetés</t>
  </si>
  <si>
    <t>09361</t>
  </si>
  <si>
    <t>Egyéb bírság</t>
  </si>
  <si>
    <t>0981311</t>
  </si>
  <si>
    <r>
      <t xml:space="preserve">Működési célú maradvány  </t>
    </r>
    <r>
      <rPr>
        <b/>
        <sz val="8"/>
        <rFont val="Arial CE"/>
        <charset val="238"/>
      </rPr>
      <t>018030 Cofog</t>
    </r>
  </si>
  <si>
    <t>Saját műk.bevétel összesen</t>
  </si>
  <si>
    <t>Működési bevétel mindösszesen</t>
  </si>
  <si>
    <t>09533</t>
  </si>
  <si>
    <t>09531</t>
  </si>
  <si>
    <t>Számítógép értékesítés</t>
  </si>
  <si>
    <t>Felhalmozási bevétel mindösszesen</t>
  </si>
  <si>
    <t>Bevétel</t>
  </si>
  <si>
    <t>0916332</t>
  </si>
  <si>
    <t>09161</t>
  </si>
  <si>
    <t>Támogatás</t>
  </si>
  <si>
    <t>Bevétel összesen</t>
  </si>
  <si>
    <t>BEVÉTEL MINDÖSSZESEN</t>
  </si>
  <si>
    <t>098161</t>
  </si>
  <si>
    <r>
      <t xml:space="preserve">Önkormányzati támogatás </t>
    </r>
    <r>
      <rPr>
        <b/>
        <sz val="8"/>
        <rFont val="Arial CE"/>
        <charset val="238"/>
      </rPr>
      <t>018030 Cofog</t>
    </r>
  </si>
  <si>
    <t>Bevétel támogatással összesen</t>
  </si>
  <si>
    <t>Összesítő</t>
  </si>
  <si>
    <t>Közös Hivatal</t>
  </si>
  <si>
    <t>Személyi juttatások</t>
  </si>
  <si>
    <t>Munkaadót terhelő járulékok</t>
  </si>
  <si>
    <t>Dologi kiadás</t>
  </si>
  <si>
    <t>Támogatásértékű működési kiadás</t>
  </si>
  <si>
    <t>Működési célú visszatérítendő támogatás</t>
  </si>
  <si>
    <t>Műk.kiadás mindösszesen</t>
  </si>
  <si>
    <t>Felújítás</t>
  </si>
  <si>
    <t>Beruházás</t>
  </si>
  <si>
    <t>Felh.kiadás mindösszesen</t>
  </si>
  <si>
    <t>Függő, átfutó, kiegy.kiadások</t>
  </si>
  <si>
    <t>Saját bevételek</t>
  </si>
  <si>
    <t>Támogatásértékű működési bevétel</t>
  </si>
  <si>
    <t>Működési célú pénz átvétel ÁHT-n kívülről</t>
  </si>
  <si>
    <t>Pénzmaradvány igénybevétel</t>
  </si>
  <si>
    <t>Műk.bevétel mindösszesen</t>
  </si>
  <si>
    <t>Tárgyi eszköz értékesítés</t>
  </si>
  <si>
    <t>Felh.bevétel mindösszesen</t>
  </si>
  <si>
    <t>Önkormányzati támogatás</t>
  </si>
  <si>
    <t>Függő, átfutó, kiegy.bevételek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</si>
</sst>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8"/>
      <name val="Arial"/>
      <family val="2"/>
    </font>
    <font>
      <b/>
      <sz val="8"/>
      <name val="Arial"/>
      <family val="2"/>
      <charset val="238"/>
    </font>
    <font>
      <b/>
      <u/>
      <sz val="8"/>
      <name val="Arial CE"/>
      <charset val="238"/>
    </font>
    <font>
      <sz val="8"/>
      <name val="Arial CE"/>
      <charset val="238"/>
    </font>
    <font>
      <sz val="7"/>
      <name val="Arial"/>
      <family val="2"/>
      <charset val="238"/>
    </font>
    <font>
      <b/>
      <sz val="8"/>
      <name val="Arial CE"/>
      <charset val="238"/>
    </font>
    <font>
      <b/>
      <u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3" fontId="2" fillId="0" borderId="0" xfId="1" applyNumberFormat="1" applyFont="1" applyFill="1" applyBorder="1" applyAlignment="1">
      <alignment horizontal="center"/>
    </xf>
    <xf numFmtId="3" fontId="2" fillId="0" borderId="0" xfId="1" applyNumberFormat="1" applyFont="1" applyFill="1" applyBorder="1"/>
    <xf numFmtId="0" fontId="3" fillId="0" borderId="0" xfId="0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49" fontId="5" fillId="0" borderId="0" xfId="0" applyNumberFormat="1" applyFont="1" applyFill="1" applyBorder="1"/>
    <xf numFmtId="3" fontId="6" fillId="0" borderId="2" xfId="0" applyNumberFormat="1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/>
    <xf numFmtId="3" fontId="8" fillId="0" borderId="0" xfId="0" applyNumberFormat="1" applyFont="1" applyFill="1" applyBorder="1"/>
    <xf numFmtId="49" fontId="5" fillId="0" borderId="2" xfId="0" applyNumberFormat="1" applyFont="1" applyFill="1" applyBorder="1"/>
    <xf numFmtId="3" fontId="5" fillId="0" borderId="2" xfId="0" applyNumberFormat="1" applyFont="1" applyFill="1" applyBorder="1"/>
    <xf numFmtId="49" fontId="5" fillId="0" borderId="3" xfId="0" applyNumberFormat="1" applyFont="1" applyFill="1" applyBorder="1"/>
    <xf numFmtId="49" fontId="5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center" wrapText="1"/>
    </xf>
    <xf numFmtId="3" fontId="5" fillId="0" borderId="2" xfId="0" applyNumberFormat="1" applyFont="1" applyFill="1" applyBorder="1" applyAlignment="1">
      <alignment horizontal="left"/>
    </xf>
    <xf numFmtId="49" fontId="9" fillId="0" borderId="2" xfId="0" applyNumberFormat="1" applyFont="1" applyFill="1" applyBorder="1"/>
    <xf numFmtId="49" fontId="9" fillId="0" borderId="3" xfId="0" applyNumberFormat="1" applyFont="1" applyFill="1" applyBorder="1"/>
    <xf numFmtId="3" fontId="9" fillId="0" borderId="2" xfId="0" applyNumberFormat="1" applyFont="1" applyFill="1" applyBorder="1"/>
    <xf numFmtId="3" fontId="9" fillId="0" borderId="0" xfId="0" applyNumberFormat="1" applyFont="1" applyFill="1" applyBorder="1"/>
    <xf numFmtId="3" fontId="5" fillId="0" borderId="3" xfId="0" applyNumberFormat="1" applyFont="1" applyFill="1" applyBorder="1" applyAlignment="1">
      <alignment horizontal="left"/>
    </xf>
    <xf numFmtId="3" fontId="5" fillId="0" borderId="4" xfId="0" applyNumberFormat="1" applyFont="1" applyFill="1" applyBorder="1" applyAlignment="1">
      <alignment horizontal="left"/>
    </xf>
    <xf numFmtId="3" fontId="5" fillId="0" borderId="3" xfId="0" applyNumberFormat="1" applyFont="1" applyFill="1" applyBorder="1" applyAlignment="1">
      <alignment horizontal="left" wrapText="1"/>
    </xf>
    <xf numFmtId="3" fontId="5" fillId="0" borderId="4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/>
    <xf numFmtId="3" fontId="9" fillId="0" borderId="2" xfId="0" applyNumberFormat="1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/>
    <xf numFmtId="49" fontId="5" fillId="0" borderId="2" xfId="0" applyNumberFormat="1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3" fontId="7" fillId="0" borderId="0" xfId="0" applyNumberFormat="1" applyFont="1" applyFill="1" applyBorder="1"/>
    <xf numFmtId="49" fontId="11" fillId="0" borderId="0" xfId="1" applyNumberFormat="1" applyFont="1" applyFill="1" applyBorder="1"/>
    <xf numFmtId="3" fontId="11" fillId="0" borderId="0" xfId="1" applyNumberFormat="1" applyFont="1" applyFill="1" applyBorder="1" applyAlignment="1">
      <alignment horizontal="center" wrapText="1"/>
    </xf>
    <xf numFmtId="3" fontId="11" fillId="0" borderId="0" xfId="1" applyNumberFormat="1" applyFont="1" applyFill="1" applyBorder="1"/>
    <xf numFmtId="3" fontId="11" fillId="0" borderId="0" xfId="1" applyNumberFormat="1" applyFont="1" applyFill="1" applyBorder="1" applyAlignment="1">
      <alignment horizontal="left"/>
    </xf>
    <xf numFmtId="3" fontId="11" fillId="0" borderId="0" xfId="1" applyNumberFormat="1" applyFont="1" applyFill="1" applyBorder="1" applyAlignment="1">
      <alignment horizontal="left" wrapText="1"/>
    </xf>
    <xf numFmtId="3" fontId="11" fillId="0" borderId="0" xfId="1" applyNumberFormat="1" applyFont="1" applyFill="1" applyBorder="1" applyAlignment="1"/>
    <xf numFmtId="49" fontId="12" fillId="0" borderId="0" xfId="1" applyNumberFormat="1" applyFont="1" applyFill="1" applyBorder="1"/>
    <xf numFmtId="3" fontId="12" fillId="0" borderId="0" xfId="1" applyNumberFormat="1" applyFont="1" applyFill="1" applyBorder="1" applyAlignment="1">
      <alignment horizontal="left"/>
    </xf>
    <xf numFmtId="3" fontId="12" fillId="0" borderId="2" xfId="1" applyNumberFormat="1" applyFont="1" applyFill="1" applyBorder="1" applyAlignment="1">
      <alignment horizontal="left" wrapText="1"/>
    </xf>
    <xf numFmtId="3" fontId="12" fillId="0" borderId="2" xfId="1" applyNumberFormat="1" applyFont="1" applyFill="1" applyBorder="1" applyAlignment="1">
      <alignment horizontal="right"/>
    </xf>
    <xf numFmtId="3" fontId="12" fillId="0" borderId="0" xfId="1" applyNumberFormat="1" applyFont="1" applyFill="1" applyBorder="1" applyAlignment="1">
      <alignment horizontal="right"/>
    </xf>
    <xf numFmtId="3" fontId="12" fillId="0" borderId="0" xfId="1" applyNumberFormat="1" applyFont="1" applyFill="1" applyBorder="1" applyAlignment="1">
      <alignment horizontal="left" wrapText="1"/>
    </xf>
    <xf numFmtId="3" fontId="12" fillId="0" borderId="0" xfId="1" applyNumberFormat="1" applyFont="1" applyFill="1" applyBorder="1"/>
    <xf numFmtId="0" fontId="5" fillId="0" borderId="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3" fontId="11" fillId="0" borderId="2" xfId="1" applyNumberFormat="1" applyFont="1" applyFill="1" applyBorder="1" applyAlignment="1">
      <alignment horizontal="left" wrapText="1"/>
    </xf>
    <xf numFmtId="3" fontId="11" fillId="0" borderId="2" xfId="1" applyNumberFormat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3" fontId="12" fillId="0" borderId="0" xfId="1" applyNumberFormat="1" applyFont="1" applyFill="1" applyBorder="1" applyAlignment="1"/>
    <xf numFmtId="0" fontId="5" fillId="0" borderId="0" xfId="0" applyFont="1" applyFill="1"/>
    <xf numFmtId="3" fontId="9" fillId="0" borderId="3" xfId="0" applyNumberFormat="1" applyFont="1" applyFill="1" applyBorder="1" applyAlignment="1">
      <alignment horizontal="left"/>
    </xf>
    <xf numFmtId="3" fontId="9" fillId="0" borderId="4" xfId="0" applyNumberFormat="1" applyFont="1" applyFill="1" applyBorder="1" applyAlignment="1">
      <alignment horizontal="left"/>
    </xf>
    <xf numFmtId="3" fontId="11" fillId="0" borderId="0" xfId="1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left"/>
    </xf>
    <xf numFmtId="3" fontId="5" fillId="0" borderId="4" xfId="0" applyNumberFormat="1" applyFont="1" applyFill="1" applyBorder="1" applyAlignment="1">
      <alignment horizontal="left"/>
    </xf>
    <xf numFmtId="3" fontId="10" fillId="0" borderId="3" xfId="0" applyNumberFormat="1" applyFont="1" applyFill="1" applyBorder="1" applyAlignment="1">
      <alignment horizontal="left"/>
    </xf>
    <xf numFmtId="3" fontId="10" fillId="0" borderId="4" xfId="0" applyNumberFormat="1" applyFont="1" applyFill="1" applyBorder="1" applyAlignment="1">
      <alignment horizontal="left"/>
    </xf>
    <xf numFmtId="3" fontId="5" fillId="0" borderId="2" xfId="0" applyNumberFormat="1" applyFont="1" applyFill="1" applyBorder="1" applyAlignment="1">
      <alignment horizontal="left" wrapText="1"/>
    </xf>
    <xf numFmtId="3" fontId="5" fillId="0" borderId="3" xfId="0" applyNumberFormat="1" applyFont="1" applyFill="1" applyBorder="1" applyAlignment="1">
      <alignment horizontal="left" wrapText="1"/>
    </xf>
    <xf numFmtId="3" fontId="5" fillId="0" borderId="4" xfId="0" applyNumberFormat="1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left"/>
    </xf>
    <xf numFmtId="3" fontId="2" fillId="0" borderId="0" xfId="1" applyNumberFormat="1" applyFont="1" applyFill="1" applyBorder="1" applyAlignment="1">
      <alignment horizontal="center"/>
    </xf>
  </cellXfs>
  <cellStyles count="2">
    <cellStyle name="Normál" xfId="0" builtinId="0"/>
    <cellStyle name="Normál_2006.évi költségveté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tabSelected="1" zoomScaleNormal="100" workbookViewId="0">
      <selection activeCell="H86" sqref="H86"/>
    </sheetView>
  </sheetViews>
  <sheetFormatPr defaultRowHeight="11.25" x14ac:dyDescent="0.2"/>
  <cols>
    <col min="1" max="2" width="8.42578125" style="40" customWidth="1"/>
    <col min="3" max="3" width="6.85546875" style="41" customWidth="1"/>
    <col min="4" max="4" width="36.140625" style="45" customWidth="1"/>
    <col min="5" max="5" width="11.28515625" style="52" customWidth="1"/>
    <col min="6" max="6" width="10.85546875" style="52" customWidth="1"/>
    <col min="7" max="9" width="11.28515625" style="52" customWidth="1"/>
    <col min="10" max="10" width="13.42578125" style="52" customWidth="1"/>
    <col min="11" max="11" width="4" style="46" customWidth="1"/>
    <col min="12" max="256" width="9.140625" style="46"/>
    <col min="257" max="258" width="8.42578125" style="46" customWidth="1"/>
    <col min="259" max="259" width="6.85546875" style="46" customWidth="1"/>
    <col min="260" max="260" width="36.140625" style="46" customWidth="1"/>
    <col min="261" max="261" width="11.28515625" style="46" customWidth="1"/>
    <col min="262" max="262" width="10.85546875" style="46" customWidth="1"/>
    <col min="263" max="265" width="11.28515625" style="46" customWidth="1"/>
    <col min="266" max="266" width="13.42578125" style="46" customWidth="1"/>
    <col min="267" max="267" width="4" style="46" customWidth="1"/>
    <col min="268" max="512" width="9.140625" style="46"/>
    <col min="513" max="514" width="8.42578125" style="46" customWidth="1"/>
    <col min="515" max="515" width="6.85546875" style="46" customWidth="1"/>
    <col min="516" max="516" width="36.140625" style="46" customWidth="1"/>
    <col min="517" max="517" width="11.28515625" style="46" customWidth="1"/>
    <col min="518" max="518" width="10.85546875" style="46" customWidth="1"/>
    <col min="519" max="521" width="11.28515625" style="46" customWidth="1"/>
    <col min="522" max="522" width="13.42578125" style="46" customWidth="1"/>
    <col min="523" max="523" width="4" style="46" customWidth="1"/>
    <col min="524" max="768" width="9.140625" style="46"/>
    <col min="769" max="770" width="8.42578125" style="46" customWidth="1"/>
    <col min="771" max="771" width="6.85546875" style="46" customWidth="1"/>
    <col min="772" max="772" width="36.140625" style="46" customWidth="1"/>
    <col min="773" max="773" width="11.28515625" style="46" customWidth="1"/>
    <col min="774" max="774" width="10.85546875" style="46" customWidth="1"/>
    <col min="775" max="777" width="11.28515625" style="46" customWidth="1"/>
    <col min="778" max="778" width="13.42578125" style="46" customWidth="1"/>
    <col min="779" max="779" width="4" style="46" customWidth="1"/>
    <col min="780" max="1024" width="9.140625" style="46"/>
    <col min="1025" max="1026" width="8.42578125" style="46" customWidth="1"/>
    <col min="1027" max="1027" width="6.85546875" style="46" customWidth="1"/>
    <col min="1028" max="1028" width="36.140625" style="46" customWidth="1"/>
    <col min="1029" max="1029" width="11.28515625" style="46" customWidth="1"/>
    <col min="1030" max="1030" width="10.85546875" style="46" customWidth="1"/>
    <col min="1031" max="1033" width="11.28515625" style="46" customWidth="1"/>
    <col min="1034" max="1034" width="13.42578125" style="46" customWidth="1"/>
    <col min="1035" max="1035" width="4" style="46" customWidth="1"/>
    <col min="1036" max="1280" width="9.140625" style="46"/>
    <col min="1281" max="1282" width="8.42578125" style="46" customWidth="1"/>
    <col min="1283" max="1283" width="6.85546875" style="46" customWidth="1"/>
    <col min="1284" max="1284" width="36.140625" style="46" customWidth="1"/>
    <col min="1285" max="1285" width="11.28515625" style="46" customWidth="1"/>
    <col min="1286" max="1286" width="10.85546875" style="46" customWidth="1"/>
    <col min="1287" max="1289" width="11.28515625" style="46" customWidth="1"/>
    <col min="1290" max="1290" width="13.42578125" style="46" customWidth="1"/>
    <col min="1291" max="1291" width="4" style="46" customWidth="1"/>
    <col min="1292" max="1536" width="9.140625" style="46"/>
    <col min="1537" max="1538" width="8.42578125" style="46" customWidth="1"/>
    <col min="1539" max="1539" width="6.85546875" style="46" customWidth="1"/>
    <col min="1540" max="1540" width="36.140625" style="46" customWidth="1"/>
    <col min="1541" max="1541" width="11.28515625" style="46" customWidth="1"/>
    <col min="1542" max="1542" width="10.85546875" style="46" customWidth="1"/>
    <col min="1543" max="1545" width="11.28515625" style="46" customWidth="1"/>
    <col min="1546" max="1546" width="13.42578125" style="46" customWidth="1"/>
    <col min="1547" max="1547" width="4" style="46" customWidth="1"/>
    <col min="1548" max="1792" width="9.140625" style="46"/>
    <col min="1793" max="1794" width="8.42578125" style="46" customWidth="1"/>
    <col min="1795" max="1795" width="6.85546875" style="46" customWidth="1"/>
    <col min="1796" max="1796" width="36.140625" style="46" customWidth="1"/>
    <col min="1797" max="1797" width="11.28515625" style="46" customWidth="1"/>
    <col min="1798" max="1798" width="10.85546875" style="46" customWidth="1"/>
    <col min="1799" max="1801" width="11.28515625" style="46" customWidth="1"/>
    <col min="1802" max="1802" width="13.42578125" style="46" customWidth="1"/>
    <col min="1803" max="1803" width="4" style="46" customWidth="1"/>
    <col min="1804" max="2048" width="9.140625" style="46"/>
    <col min="2049" max="2050" width="8.42578125" style="46" customWidth="1"/>
    <col min="2051" max="2051" width="6.85546875" style="46" customWidth="1"/>
    <col min="2052" max="2052" width="36.140625" style="46" customWidth="1"/>
    <col min="2053" max="2053" width="11.28515625" style="46" customWidth="1"/>
    <col min="2054" max="2054" width="10.85546875" style="46" customWidth="1"/>
    <col min="2055" max="2057" width="11.28515625" style="46" customWidth="1"/>
    <col min="2058" max="2058" width="13.42578125" style="46" customWidth="1"/>
    <col min="2059" max="2059" width="4" style="46" customWidth="1"/>
    <col min="2060" max="2304" width="9.140625" style="46"/>
    <col min="2305" max="2306" width="8.42578125" style="46" customWidth="1"/>
    <col min="2307" max="2307" width="6.85546875" style="46" customWidth="1"/>
    <col min="2308" max="2308" width="36.140625" style="46" customWidth="1"/>
    <col min="2309" max="2309" width="11.28515625" style="46" customWidth="1"/>
    <col min="2310" max="2310" width="10.85546875" style="46" customWidth="1"/>
    <col min="2311" max="2313" width="11.28515625" style="46" customWidth="1"/>
    <col min="2314" max="2314" width="13.42578125" style="46" customWidth="1"/>
    <col min="2315" max="2315" width="4" style="46" customWidth="1"/>
    <col min="2316" max="2560" width="9.140625" style="46"/>
    <col min="2561" max="2562" width="8.42578125" style="46" customWidth="1"/>
    <col min="2563" max="2563" width="6.85546875" style="46" customWidth="1"/>
    <col min="2564" max="2564" width="36.140625" style="46" customWidth="1"/>
    <col min="2565" max="2565" width="11.28515625" style="46" customWidth="1"/>
    <col min="2566" max="2566" width="10.85546875" style="46" customWidth="1"/>
    <col min="2567" max="2569" width="11.28515625" style="46" customWidth="1"/>
    <col min="2570" max="2570" width="13.42578125" style="46" customWidth="1"/>
    <col min="2571" max="2571" width="4" style="46" customWidth="1"/>
    <col min="2572" max="2816" width="9.140625" style="46"/>
    <col min="2817" max="2818" width="8.42578125" style="46" customWidth="1"/>
    <col min="2819" max="2819" width="6.85546875" style="46" customWidth="1"/>
    <col min="2820" max="2820" width="36.140625" style="46" customWidth="1"/>
    <col min="2821" max="2821" width="11.28515625" style="46" customWidth="1"/>
    <col min="2822" max="2822" width="10.85546875" style="46" customWidth="1"/>
    <col min="2823" max="2825" width="11.28515625" style="46" customWidth="1"/>
    <col min="2826" max="2826" width="13.42578125" style="46" customWidth="1"/>
    <col min="2827" max="2827" width="4" style="46" customWidth="1"/>
    <col min="2828" max="3072" width="9.140625" style="46"/>
    <col min="3073" max="3074" width="8.42578125" style="46" customWidth="1"/>
    <col min="3075" max="3075" width="6.85546875" style="46" customWidth="1"/>
    <col min="3076" max="3076" width="36.140625" style="46" customWidth="1"/>
    <col min="3077" max="3077" width="11.28515625" style="46" customWidth="1"/>
    <col min="3078" max="3078" width="10.85546875" style="46" customWidth="1"/>
    <col min="3079" max="3081" width="11.28515625" style="46" customWidth="1"/>
    <col min="3082" max="3082" width="13.42578125" style="46" customWidth="1"/>
    <col min="3083" max="3083" width="4" style="46" customWidth="1"/>
    <col min="3084" max="3328" width="9.140625" style="46"/>
    <col min="3329" max="3330" width="8.42578125" style="46" customWidth="1"/>
    <col min="3331" max="3331" width="6.85546875" style="46" customWidth="1"/>
    <col min="3332" max="3332" width="36.140625" style="46" customWidth="1"/>
    <col min="3333" max="3333" width="11.28515625" style="46" customWidth="1"/>
    <col min="3334" max="3334" width="10.85546875" style="46" customWidth="1"/>
    <col min="3335" max="3337" width="11.28515625" style="46" customWidth="1"/>
    <col min="3338" max="3338" width="13.42578125" style="46" customWidth="1"/>
    <col min="3339" max="3339" width="4" style="46" customWidth="1"/>
    <col min="3340" max="3584" width="9.140625" style="46"/>
    <col min="3585" max="3586" width="8.42578125" style="46" customWidth="1"/>
    <col min="3587" max="3587" width="6.85546875" style="46" customWidth="1"/>
    <col min="3588" max="3588" width="36.140625" style="46" customWidth="1"/>
    <col min="3589" max="3589" width="11.28515625" style="46" customWidth="1"/>
    <col min="3590" max="3590" width="10.85546875" style="46" customWidth="1"/>
    <col min="3591" max="3593" width="11.28515625" style="46" customWidth="1"/>
    <col min="3594" max="3594" width="13.42578125" style="46" customWidth="1"/>
    <col min="3595" max="3595" width="4" style="46" customWidth="1"/>
    <col min="3596" max="3840" width="9.140625" style="46"/>
    <col min="3841" max="3842" width="8.42578125" style="46" customWidth="1"/>
    <col min="3843" max="3843" width="6.85546875" style="46" customWidth="1"/>
    <col min="3844" max="3844" width="36.140625" style="46" customWidth="1"/>
    <col min="3845" max="3845" width="11.28515625" style="46" customWidth="1"/>
    <col min="3846" max="3846" width="10.85546875" style="46" customWidth="1"/>
    <col min="3847" max="3849" width="11.28515625" style="46" customWidth="1"/>
    <col min="3850" max="3850" width="13.42578125" style="46" customWidth="1"/>
    <col min="3851" max="3851" width="4" style="46" customWidth="1"/>
    <col min="3852" max="4096" width="9.140625" style="46"/>
    <col min="4097" max="4098" width="8.42578125" style="46" customWidth="1"/>
    <col min="4099" max="4099" width="6.85546875" style="46" customWidth="1"/>
    <col min="4100" max="4100" width="36.140625" style="46" customWidth="1"/>
    <col min="4101" max="4101" width="11.28515625" style="46" customWidth="1"/>
    <col min="4102" max="4102" width="10.85546875" style="46" customWidth="1"/>
    <col min="4103" max="4105" width="11.28515625" style="46" customWidth="1"/>
    <col min="4106" max="4106" width="13.42578125" style="46" customWidth="1"/>
    <col min="4107" max="4107" width="4" style="46" customWidth="1"/>
    <col min="4108" max="4352" width="9.140625" style="46"/>
    <col min="4353" max="4354" width="8.42578125" style="46" customWidth="1"/>
    <col min="4355" max="4355" width="6.85546875" style="46" customWidth="1"/>
    <col min="4356" max="4356" width="36.140625" style="46" customWidth="1"/>
    <col min="4357" max="4357" width="11.28515625" style="46" customWidth="1"/>
    <col min="4358" max="4358" width="10.85546875" style="46" customWidth="1"/>
    <col min="4359" max="4361" width="11.28515625" style="46" customWidth="1"/>
    <col min="4362" max="4362" width="13.42578125" style="46" customWidth="1"/>
    <col min="4363" max="4363" width="4" style="46" customWidth="1"/>
    <col min="4364" max="4608" width="9.140625" style="46"/>
    <col min="4609" max="4610" width="8.42578125" style="46" customWidth="1"/>
    <col min="4611" max="4611" width="6.85546875" style="46" customWidth="1"/>
    <col min="4612" max="4612" width="36.140625" style="46" customWidth="1"/>
    <col min="4613" max="4613" width="11.28515625" style="46" customWidth="1"/>
    <col min="4614" max="4614" width="10.85546875" style="46" customWidth="1"/>
    <col min="4615" max="4617" width="11.28515625" style="46" customWidth="1"/>
    <col min="4618" max="4618" width="13.42578125" style="46" customWidth="1"/>
    <col min="4619" max="4619" width="4" style="46" customWidth="1"/>
    <col min="4620" max="4864" width="9.140625" style="46"/>
    <col min="4865" max="4866" width="8.42578125" style="46" customWidth="1"/>
    <col min="4867" max="4867" width="6.85546875" style="46" customWidth="1"/>
    <col min="4868" max="4868" width="36.140625" style="46" customWidth="1"/>
    <col min="4869" max="4869" width="11.28515625" style="46" customWidth="1"/>
    <col min="4870" max="4870" width="10.85546875" style="46" customWidth="1"/>
    <col min="4871" max="4873" width="11.28515625" style="46" customWidth="1"/>
    <col min="4874" max="4874" width="13.42578125" style="46" customWidth="1"/>
    <col min="4875" max="4875" width="4" style="46" customWidth="1"/>
    <col min="4876" max="5120" width="9.140625" style="46"/>
    <col min="5121" max="5122" width="8.42578125" style="46" customWidth="1"/>
    <col min="5123" max="5123" width="6.85546875" style="46" customWidth="1"/>
    <col min="5124" max="5124" width="36.140625" style="46" customWidth="1"/>
    <col min="5125" max="5125" width="11.28515625" style="46" customWidth="1"/>
    <col min="5126" max="5126" width="10.85546875" style="46" customWidth="1"/>
    <col min="5127" max="5129" width="11.28515625" style="46" customWidth="1"/>
    <col min="5130" max="5130" width="13.42578125" style="46" customWidth="1"/>
    <col min="5131" max="5131" width="4" style="46" customWidth="1"/>
    <col min="5132" max="5376" width="9.140625" style="46"/>
    <col min="5377" max="5378" width="8.42578125" style="46" customWidth="1"/>
    <col min="5379" max="5379" width="6.85546875" style="46" customWidth="1"/>
    <col min="5380" max="5380" width="36.140625" style="46" customWidth="1"/>
    <col min="5381" max="5381" width="11.28515625" style="46" customWidth="1"/>
    <col min="5382" max="5382" width="10.85546875" style="46" customWidth="1"/>
    <col min="5383" max="5385" width="11.28515625" style="46" customWidth="1"/>
    <col min="5386" max="5386" width="13.42578125" style="46" customWidth="1"/>
    <col min="5387" max="5387" width="4" style="46" customWidth="1"/>
    <col min="5388" max="5632" width="9.140625" style="46"/>
    <col min="5633" max="5634" width="8.42578125" style="46" customWidth="1"/>
    <col min="5635" max="5635" width="6.85546875" style="46" customWidth="1"/>
    <col min="5636" max="5636" width="36.140625" style="46" customWidth="1"/>
    <col min="5637" max="5637" width="11.28515625" style="46" customWidth="1"/>
    <col min="5638" max="5638" width="10.85546875" style="46" customWidth="1"/>
    <col min="5639" max="5641" width="11.28515625" style="46" customWidth="1"/>
    <col min="5642" max="5642" width="13.42578125" style="46" customWidth="1"/>
    <col min="5643" max="5643" width="4" style="46" customWidth="1"/>
    <col min="5644" max="5888" width="9.140625" style="46"/>
    <col min="5889" max="5890" width="8.42578125" style="46" customWidth="1"/>
    <col min="5891" max="5891" width="6.85546875" style="46" customWidth="1"/>
    <col min="5892" max="5892" width="36.140625" style="46" customWidth="1"/>
    <col min="5893" max="5893" width="11.28515625" style="46" customWidth="1"/>
    <col min="5894" max="5894" width="10.85546875" style="46" customWidth="1"/>
    <col min="5895" max="5897" width="11.28515625" style="46" customWidth="1"/>
    <col min="5898" max="5898" width="13.42578125" style="46" customWidth="1"/>
    <col min="5899" max="5899" width="4" style="46" customWidth="1"/>
    <col min="5900" max="6144" width="9.140625" style="46"/>
    <col min="6145" max="6146" width="8.42578125" style="46" customWidth="1"/>
    <col min="6147" max="6147" width="6.85546875" style="46" customWidth="1"/>
    <col min="6148" max="6148" width="36.140625" style="46" customWidth="1"/>
    <col min="6149" max="6149" width="11.28515625" style="46" customWidth="1"/>
    <col min="6150" max="6150" width="10.85546875" style="46" customWidth="1"/>
    <col min="6151" max="6153" width="11.28515625" style="46" customWidth="1"/>
    <col min="6154" max="6154" width="13.42578125" style="46" customWidth="1"/>
    <col min="6155" max="6155" width="4" style="46" customWidth="1"/>
    <col min="6156" max="6400" width="9.140625" style="46"/>
    <col min="6401" max="6402" width="8.42578125" style="46" customWidth="1"/>
    <col min="6403" max="6403" width="6.85546875" style="46" customWidth="1"/>
    <col min="6404" max="6404" width="36.140625" style="46" customWidth="1"/>
    <col min="6405" max="6405" width="11.28515625" style="46" customWidth="1"/>
    <col min="6406" max="6406" width="10.85546875" style="46" customWidth="1"/>
    <col min="6407" max="6409" width="11.28515625" style="46" customWidth="1"/>
    <col min="6410" max="6410" width="13.42578125" style="46" customWidth="1"/>
    <col min="6411" max="6411" width="4" style="46" customWidth="1"/>
    <col min="6412" max="6656" width="9.140625" style="46"/>
    <col min="6657" max="6658" width="8.42578125" style="46" customWidth="1"/>
    <col min="6659" max="6659" width="6.85546875" style="46" customWidth="1"/>
    <col min="6660" max="6660" width="36.140625" style="46" customWidth="1"/>
    <col min="6661" max="6661" width="11.28515625" style="46" customWidth="1"/>
    <col min="6662" max="6662" width="10.85546875" style="46" customWidth="1"/>
    <col min="6663" max="6665" width="11.28515625" style="46" customWidth="1"/>
    <col min="6666" max="6666" width="13.42578125" style="46" customWidth="1"/>
    <col min="6667" max="6667" width="4" style="46" customWidth="1"/>
    <col min="6668" max="6912" width="9.140625" style="46"/>
    <col min="6913" max="6914" width="8.42578125" style="46" customWidth="1"/>
    <col min="6915" max="6915" width="6.85546875" style="46" customWidth="1"/>
    <col min="6916" max="6916" width="36.140625" style="46" customWidth="1"/>
    <col min="6917" max="6917" width="11.28515625" style="46" customWidth="1"/>
    <col min="6918" max="6918" width="10.85546875" style="46" customWidth="1"/>
    <col min="6919" max="6921" width="11.28515625" style="46" customWidth="1"/>
    <col min="6922" max="6922" width="13.42578125" style="46" customWidth="1"/>
    <col min="6923" max="6923" width="4" style="46" customWidth="1"/>
    <col min="6924" max="7168" width="9.140625" style="46"/>
    <col min="7169" max="7170" width="8.42578125" style="46" customWidth="1"/>
    <col min="7171" max="7171" width="6.85546875" style="46" customWidth="1"/>
    <col min="7172" max="7172" width="36.140625" style="46" customWidth="1"/>
    <col min="7173" max="7173" width="11.28515625" style="46" customWidth="1"/>
    <col min="7174" max="7174" width="10.85546875" style="46" customWidth="1"/>
    <col min="7175" max="7177" width="11.28515625" style="46" customWidth="1"/>
    <col min="7178" max="7178" width="13.42578125" style="46" customWidth="1"/>
    <col min="7179" max="7179" width="4" style="46" customWidth="1"/>
    <col min="7180" max="7424" width="9.140625" style="46"/>
    <col min="7425" max="7426" width="8.42578125" style="46" customWidth="1"/>
    <col min="7427" max="7427" width="6.85546875" style="46" customWidth="1"/>
    <col min="7428" max="7428" width="36.140625" style="46" customWidth="1"/>
    <col min="7429" max="7429" width="11.28515625" style="46" customWidth="1"/>
    <col min="7430" max="7430" width="10.85546875" style="46" customWidth="1"/>
    <col min="7431" max="7433" width="11.28515625" style="46" customWidth="1"/>
    <col min="7434" max="7434" width="13.42578125" style="46" customWidth="1"/>
    <col min="7435" max="7435" width="4" style="46" customWidth="1"/>
    <col min="7436" max="7680" width="9.140625" style="46"/>
    <col min="7681" max="7682" width="8.42578125" style="46" customWidth="1"/>
    <col min="7683" max="7683" width="6.85546875" style="46" customWidth="1"/>
    <col min="7684" max="7684" width="36.140625" style="46" customWidth="1"/>
    <col min="7685" max="7685" width="11.28515625" style="46" customWidth="1"/>
    <col min="7686" max="7686" width="10.85546875" style="46" customWidth="1"/>
    <col min="7687" max="7689" width="11.28515625" style="46" customWidth="1"/>
    <col min="7690" max="7690" width="13.42578125" style="46" customWidth="1"/>
    <col min="7691" max="7691" width="4" style="46" customWidth="1"/>
    <col min="7692" max="7936" width="9.140625" style="46"/>
    <col min="7937" max="7938" width="8.42578125" style="46" customWidth="1"/>
    <col min="7939" max="7939" width="6.85546875" style="46" customWidth="1"/>
    <col min="7940" max="7940" width="36.140625" style="46" customWidth="1"/>
    <col min="7941" max="7941" width="11.28515625" style="46" customWidth="1"/>
    <col min="7942" max="7942" width="10.85546875" style="46" customWidth="1"/>
    <col min="7943" max="7945" width="11.28515625" style="46" customWidth="1"/>
    <col min="7946" max="7946" width="13.42578125" style="46" customWidth="1"/>
    <col min="7947" max="7947" width="4" style="46" customWidth="1"/>
    <col min="7948" max="8192" width="9.140625" style="46"/>
    <col min="8193" max="8194" width="8.42578125" style="46" customWidth="1"/>
    <col min="8195" max="8195" width="6.85546875" style="46" customWidth="1"/>
    <col min="8196" max="8196" width="36.140625" style="46" customWidth="1"/>
    <col min="8197" max="8197" width="11.28515625" style="46" customWidth="1"/>
    <col min="8198" max="8198" width="10.85546875" style="46" customWidth="1"/>
    <col min="8199" max="8201" width="11.28515625" style="46" customWidth="1"/>
    <col min="8202" max="8202" width="13.42578125" style="46" customWidth="1"/>
    <col min="8203" max="8203" width="4" style="46" customWidth="1"/>
    <col min="8204" max="8448" width="9.140625" style="46"/>
    <col min="8449" max="8450" width="8.42578125" style="46" customWidth="1"/>
    <col min="8451" max="8451" width="6.85546875" style="46" customWidth="1"/>
    <col min="8452" max="8452" width="36.140625" style="46" customWidth="1"/>
    <col min="8453" max="8453" width="11.28515625" style="46" customWidth="1"/>
    <col min="8454" max="8454" width="10.85546875" style="46" customWidth="1"/>
    <col min="8455" max="8457" width="11.28515625" style="46" customWidth="1"/>
    <col min="8458" max="8458" width="13.42578125" style="46" customWidth="1"/>
    <col min="8459" max="8459" width="4" style="46" customWidth="1"/>
    <col min="8460" max="8704" width="9.140625" style="46"/>
    <col min="8705" max="8706" width="8.42578125" style="46" customWidth="1"/>
    <col min="8707" max="8707" width="6.85546875" style="46" customWidth="1"/>
    <col min="8708" max="8708" width="36.140625" style="46" customWidth="1"/>
    <col min="8709" max="8709" width="11.28515625" style="46" customWidth="1"/>
    <col min="8710" max="8710" width="10.85546875" style="46" customWidth="1"/>
    <col min="8711" max="8713" width="11.28515625" style="46" customWidth="1"/>
    <col min="8714" max="8714" width="13.42578125" style="46" customWidth="1"/>
    <col min="8715" max="8715" width="4" style="46" customWidth="1"/>
    <col min="8716" max="8960" width="9.140625" style="46"/>
    <col min="8961" max="8962" width="8.42578125" style="46" customWidth="1"/>
    <col min="8963" max="8963" width="6.85546875" style="46" customWidth="1"/>
    <col min="8964" max="8964" width="36.140625" style="46" customWidth="1"/>
    <col min="8965" max="8965" width="11.28515625" style="46" customWidth="1"/>
    <col min="8966" max="8966" width="10.85546875" style="46" customWidth="1"/>
    <col min="8967" max="8969" width="11.28515625" style="46" customWidth="1"/>
    <col min="8970" max="8970" width="13.42578125" style="46" customWidth="1"/>
    <col min="8971" max="8971" width="4" style="46" customWidth="1"/>
    <col min="8972" max="9216" width="9.140625" style="46"/>
    <col min="9217" max="9218" width="8.42578125" style="46" customWidth="1"/>
    <col min="9219" max="9219" width="6.85546875" style="46" customWidth="1"/>
    <col min="9220" max="9220" width="36.140625" style="46" customWidth="1"/>
    <col min="9221" max="9221" width="11.28515625" style="46" customWidth="1"/>
    <col min="9222" max="9222" width="10.85546875" style="46" customWidth="1"/>
    <col min="9223" max="9225" width="11.28515625" style="46" customWidth="1"/>
    <col min="9226" max="9226" width="13.42578125" style="46" customWidth="1"/>
    <col min="9227" max="9227" width="4" style="46" customWidth="1"/>
    <col min="9228" max="9472" width="9.140625" style="46"/>
    <col min="9473" max="9474" width="8.42578125" style="46" customWidth="1"/>
    <col min="9475" max="9475" width="6.85546875" style="46" customWidth="1"/>
    <col min="9476" max="9476" width="36.140625" style="46" customWidth="1"/>
    <col min="9477" max="9477" width="11.28515625" style="46" customWidth="1"/>
    <col min="9478" max="9478" width="10.85546875" style="46" customWidth="1"/>
    <col min="9479" max="9481" width="11.28515625" style="46" customWidth="1"/>
    <col min="9482" max="9482" width="13.42578125" style="46" customWidth="1"/>
    <col min="9483" max="9483" width="4" style="46" customWidth="1"/>
    <col min="9484" max="9728" width="9.140625" style="46"/>
    <col min="9729" max="9730" width="8.42578125" style="46" customWidth="1"/>
    <col min="9731" max="9731" width="6.85546875" style="46" customWidth="1"/>
    <col min="9732" max="9732" width="36.140625" style="46" customWidth="1"/>
    <col min="9733" max="9733" width="11.28515625" style="46" customWidth="1"/>
    <col min="9734" max="9734" width="10.85546875" style="46" customWidth="1"/>
    <col min="9735" max="9737" width="11.28515625" style="46" customWidth="1"/>
    <col min="9738" max="9738" width="13.42578125" style="46" customWidth="1"/>
    <col min="9739" max="9739" width="4" style="46" customWidth="1"/>
    <col min="9740" max="9984" width="9.140625" style="46"/>
    <col min="9985" max="9986" width="8.42578125" style="46" customWidth="1"/>
    <col min="9987" max="9987" width="6.85546875" style="46" customWidth="1"/>
    <col min="9988" max="9988" width="36.140625" style="46" customWidth="1"/>
    <col min="9989" max="9989" width="11.28515625" style="46" customWidth="1"/>
    <col min="9990" max="9990" width="10.85546875" style="46" customWidth="1"/>
    <col min="9991" max="9993" width="11.28515625" style="46" customWidth="1"/>
    <col min="9994" max="9994" width="13.42578125" style="46" customWidth="1"/>
    <col min="9995" max="9995" width="4" style="46" customWidth="1"/>
    <col min="9996" max="10240" width="9.140625" style="46"/>
    <col min="10241" max="10242" width="8.42578125" style="46" customWidth="1"/>
    <col min="10243" max="10243" width="6.85546875" style="46" customWidth="1"/>
    <col min="10244" max="10244" width="36.140625" style="46" customWidth="1"/>
    <col min="10245" max="10245" width="11.28515625" style="46" customWidth="1"/>
    <col min="10246" max="10246" width="10.85546875" style="46" customWidth="1"/>
    <col min="10247" max="10249" width="11.28515625" style="46" customWidth="1"/>
    <col min="10250" max="10250" width="13.42578125" style="46" customWidth="1"/>
    <col min="10251" max="10251" width="4" style="46" customWidth="1"/>
    <col min="10252" max="10496" width="9.140625" style="46"/>
    <col min="10497" max="10498" width="8.42578125" style="46" customWidth="1"/>
    <col min="10499" max="10499" width="6.85546875" style="46" customWidth="1"/>
    <col min="10500" max="10500" width="36.140625" style="46" customWidth="1"/>
    <col min="10501" max="10501" width="11.28515625" style="46" customWidth="1"/>
    <col min="10502" max="10502" width="10.85546875" style="46" customWidth="1"/>
    <col min="10503" max="10505" width="11.28515625" style="46" customWidth="1"/>
    <col min="10506" max="10506" width="13.42578125" style="46" customWidth="1"/>
    <col min="10507" max="10507" width="4" style="46" customWidth="1"/>
    <col min="10508" max="10752" width="9.140625" style="46"/>
    <col min="10753" max="10754" width="8.42578125" style="46" customWidth="1"/>
    <col min="10755" max="10755" width="6.85546875" style="46" customWidth="1"/>
    <col min="10756" max="10756" width="36.140625" style="46" customWidth="1"/>
    <col min="10757" max="10757" width="11.28515625" style="46" customWidth="1"/>
    <col min="10758" max="10758" width="10.85546875" style="46" customWidth="1"/>
    <col min="10759" max="10761" width="11.28515625" style="46" customWidth="1"/>
    <col min="10762" max="10762" width="13.42578125" style="46" customWidth="1"/>
    <col min="10763" max="10763" width="4" style="46" customWidth="1"/>
    <col min="10764" max="11008" width="9.140625" style="46"/>
    <col min="11009" max="11010" width="8.42578125" style="46" customWidth="1"/>
    <col min="11011" max="11011" width="6.85546875" style="46" customWidth="1"/>
    <col min="11012" max="11012" width="36.140625" style="46" customWidth="1"/>
    <col min="11013" max="11013" width="11.28515625" style="46" customWidth="1"/>
    <col min="11014" max="11014" width="10.85546875" style="46" customWidth="1"/>
    <col min="11015" max="11017" width="11.28515625" style="46" customWidth="1"/>
    <col min="11018" max="11018" width="13.42578125" style="46" customWidth="1"/>
    <col min="11019" max="11019" width="4" style="46" customWidth="1"/>
    <col min="11020" max="11264" width="9.140625" style="46"/>
    <col min="11265" max="11266" width="8.42578125" style="46" customWidth="1"/>
    <col min="11267" max="11267" width="6.85546875" style="46" customWidth="1"/>
    <col min="11268" max="11268" width="36.140625" style="46" customWidth="1"/>
    <col min="11269" max="11269" width="11.28515625" style="46" customWidth="1"/>
    <col min="11270" max="11270" width="10.85546875" style="46" customWidth="1"/>
    <col min="11271" max="11273" width="11.28515625" style="46" customWidth="1"/>
    <col min="11274" max="11274" width="13.42578125" style="46" customWidth="1"/>
    <col min="11275" max="11275" width="4" style="46" customWidth="1"/>
    <col min="11276" max="11520" width="9.140625" style="46"/>
    <col min="11521" max="11522" width="8.42578125" style="46" customWidth="1"/>
    <col min="11523" max="11523" width="6.85546875" style="46" customWidth="1"/>
    <col min="11524" max="11524" width="36.140625" style="46" customWidth="1"/>
    <col min="11525" max="11525" width="11.28515625" style="46" customWidth="1"/>
    <col min="11526" max="11526" width="10.85546875" style="46" customWidth="1"/>
    <col min="11527" max="11529" width="11.28515625" style="46" customWidth="1"/>
    <col min="11530" max="11530" width="13.42578125" style="46" customWidth="1"/>
    <col min="11531" max="11531" width="4" style="46" customWidth="1"/>
    <col min="11532" max="11776" width="9.140625" style="46"/>
    <col min="11777" max="11778" width="8.42578125" style="46" customWidth="1"/>
    <col min="11779" max="11779" width="6.85546875" style="46" customWidth="1"/>
    <col min="11780" max="11780" width="36.140625" style="46" customWidth="1"/>
    <col min="11781" max="11781" width="11.28515625" style="46" customWidth="1"/>
    <col min="11782" max="11782" width="10.85546875" style="46" customWidth="1"/>
    <col min="11783" max="11785" width="11.28515625" style="46" customWidth="1"/>
    <col min="11786" max="11786" width="13.42578125" style="46" customWidth="1"/>
    <col min="11787" max="11787" width="4" style="46" customWidth="1"/>
    <col min="11788" max="12032" width="9.140625" style="46"/>
    <col min="12033" max="12034" width="8.42578125" style="46" customWidth="1"/>
    <col min="12035" max="12035" width="6.85546875" style="46" customWidth="1"/>
    <col min="12036" max="12036" width="36.140625" style="46" customWidth="1"/>
    <col min="12037" max="12037" width="11.28515625" style="46" customWidth="1"/>
    <col min="12038" max="12038" width="10.85546875" style="46" customWidth="1"/>
    <col min="12039" max="12041" width="11.28515625" style="46" customWidth="1"/>
    <col min="12042" max="12042" width="13.42578125" style="46" customWidth="1"/>
    <col min="12043" max="12043" width="4" style="46" customWidth="1"/>
    <col min="12044" max="12288" width="9.140625" style="46"/>
    <col min="12289" max="12290" width="8.42578125" style="46" customWidth="1"/>
    <col min="12291" max="12291" width="6.85546875" style="46" customWidth="1"/>
    <col min="12292" max="12292" width="36.140625" style="46" customWidth="1"/>
    <col min="12293" max="12293" width="11.28515625" style="46" customWidth="1"/>
    <col min="12294" max="12294" width="10.85546875" style="46" customWidth="1"/>
    <col min="12295" max="12297" width="11.28515625" style="46" customWidth="1"/>
    <col min="12298" max="12298" width="13.42578125" style="46" customWidth="1"/>
    <col min="12299" max="12299" width="4" style="46" customWidth="1"/>
    <col min="12300" max="12544" width="9.140625" style="46"/>
    <col min="12545" max="12546" width="8.42578125" style="46" customWidth="1"/>
    <col min="12547" max="12547" width="6.85546875" style="46" customWidth="1"/>
    <col min="12548" max="12548" width="36.140625" style="46" customWidth="1"/>
    <col min="12549" max="12549" width="11.28515625" style="46" customWidth="1"/>
    <col min="12550" max="12550" width="10.85546875" style="46" customWidth="1"/>
    <col min="12551" max="12553" width="11.28515625" style="46" customWidth="1"/>
    <col min="12554" max="12554" width="13.42578125" style="46" customWidth="1"/>
    <col min="12555" max="12555" width="4" style="46" customWidth="1"/>
    <col min="12556" max="12800" width="9.140625" style="46"/>
    <col min="12801" max="12802" width="8.42578125" style="46" customWidth="1"/>
    <col min="12803" max="12803" width="6.85546875" style="46" customWidth="1"/>
    <col min="12804" max="12804" width="36.140625" style="46" customWidth="1"/>
    <col min="12805" max="12805" width="11.28515625" style="46" customWidth="1"/>
    <col min="12806" max="12806" width="10.85546875" style="46" customWidth="1"/>
    <col min="12807" max="12809" width="11.28515625" style="46" customWidth="1"/>
    <col min="12810" max="12810" width="13.42578125" style="46" customWidth="1"/>
    <col min="12811" max="12811" width="4" style="46" customWidth="1"/>
    <col min="12812" max="13056" width="9.140625" style="46"/>
    <col min="13057" max="13058" width="8.42578125" style="46" customWidth="1"/>
    <col min="13059" max="13059" width="6.85546875" style="46" customWidth="1"/>
    <col min="13060" max="13060" width="36.140625" style="46" customWidth="1"/>
    <col min="13061" max="13061" width="11.28515625" style="46" customWidth="1"/>
    <col min="13062" max="13062" width="10.85546875" style="46" customWidth="1"/>
    <col min="13063" max="13065" width="11.28515625" style="46" customWidth="1"/>
    <col min="13066" max="13066" width="13.42578125" style="46" customWidth="1"/>
    <col min="13067" max="13067" width="4" style="46" customWidth="1"/>
    <col min="13068" max="13312" width="9.140625" style="46"/>
    <col min="13313" max="13314" width="8.42578125" style="46" customWidth="1"/>
    <col min="13315" max="13315" width="6.85546875" style="46" customWidth="1"/>
    <col min="13316" max="13316" width="36.140625" style="46" customWidth="1"/>
    <col min="13317" max="13317" width="11.28515625" style="46" customWidth="1"/>
    <col min="13318" max="13318" width="10.85546875" style="46" customWidth="1"/>
    <col min="13319" max="13321" width="11.28515625" style="46" customWidth="1"/>
    <col min="13322" max="13322" width="13.42578125" style="46" customWidth="1"/>
    <col min="13323" max="13323" width="4" style="46" customWidth="1"/>
    <col min="13324" max="13568" width="9.140625" style="46"/>
    <col min="13569" max="13570" width="8.42578125" style="46" customWidth="1"/>
    <col min="13571" max="13571" width="6.85546875" style="46" customWidth="1"/>
    <col min="13572" max="13572" width="36.140625" style="46" customWidth="1"/>
    <col min="13573" max="13573" width="11.28515625" style="46" customWidth="1"/>
    <col min="13574" max="13574" width="10.85546875" style="46" customWidth="1"/>
    <col min="13575" max="13577" width="11.28515625" style="46" customWidth="1"/>
    <col min="13578" max="13578" width="13.42578125" style="46" customWidth="1"/>
    <col min="13579" max="13579" width="4" style="46" customWidth="1"/>
    <col min="13580" max="13824" width="9.140625" style="46"/>
    <col min="13825" max="13826" width="8.42578125" style="46" customWidth="1"/>
    <col min="13827" max="13827" width="6.85546875" style="46" customWidth="1"/>
    <col min="13828" max="13828" width="36.140625" style="46" customWidth="1"/>
    <col min="13829" max="13829" width="11.28515625" style="46" customWidth="1"/>
    <col min="13830" max="13830" width="10.85546875" style="46" customWidth="1"/>
    <col min="13831" max="13833" width="11.28515625" style="46" customWidth="1"/>
    <col min="13834" max="13834" width="13.42578125" style="46" customWidth="1"/>
    <col min="13835" max="13835" width="4" style="46" customWidth="1"/>
    <col min="13836" max="14080" width="9.140625" style="46"/>
    <col min="14081" max="14082" width="8.42578125" style="46" customWidth="1"/>
    <col min="14083" max="14083" width="6.85546875" style="46" customWidth="1"/>
    <col min="14084" max="14084" width="36.140625" style="46" customWidth="1"/>
    <col min="14085" max="14085" width="11.28515625" style="46" customWidth="1"/>
    <col min="14086" max="14086" width="10.85546875" style="46" customWidth="1"/>
    <col min="14087" max="14089" width="11.28515625" style="46" customWidth="1"/>
    <col min="14090" max="14090" width="13.42578125" style="46" customWidth="1"/>
    <col min="14091" max="14091" width="4" style="46" customWidth="1"/>
    <col min="14092" max="14336" width="9.140625" style="46"/>
    <col min="14337" max="14338" width="8.42578125" style="46" customWidth="1"/>
    <col min="14339" max="14339" width="6.85546875" style="46" customWidth="1"/>
    <col min="14340" max="14340" width="36.140625" style="46" customWidth="1"/>
    <col min="14341" max="14341" width="11.28515625" style="46" customWidth="1"/>
    <col min="14342" max="14342" width="10.85546875" style="46" customWidth="1"/>
    <col min="14343" max="14345" width="11.28515625" style="46" customWidth="1"/>
    <col min="14346" max="14346" width="13.42578125" style="46" customWidth="1"/>
    <col min="14347" max="14347" width="4" style="46" customWidth="1"/>
    <col min="14348" max="14592" width="9.140625" style="46"/>
    <col min="14593" max="14594" width="8.42578125" style="46" customWidth="1"/>
    <col min="14595" max="14595" width="6.85546875" style="46" customWidth="1"/>
    <col min="14596" max="14596" width="36.140625" style="46" customWidth="1"/>
    <col min="14597" max="14597" width="11.28515625" style="46" customWidth="1"/>
    <col min="14598" max="14598" width="10.85546875" style="46" customWidth="1"/>
    <col min="14599" max="14601" width="11.28515625" style="46" customWidth="1"/>
    <col min="14602" max="14602" width="13.42578125" style="46" customWidth="1"/>
    <col min="14603" max="14603" width="4" style="46" customWidth="1"/>
    <col min="14604" max="14848" width="9.140625" style="46"/>
    <col min="14849" max="14850" width="8.42578125" style="46" customWidth="1"/>
    <col min="14851" max="14851" width="6.85546875" style="46" customWidth="1"/>
    <col min="14852" max="14852" width="36.140625" style="46" customWidth="1"/>
    <col min="14853" max="14853" width="11.28515625" style="46" customWidth="1"/>
    <col min="14854" max="14854" width="10.85546875" style="46" customWidth="1"/>
    <col min="14855" max="14857" width="11.28515625" style="46" customWidth="1"/>
    <col min="14858" max="14858" width="13.42578125" style="46" customWidth="1"/>
    <col min="14859" max="14859" width="4" style="46" customWidth="1"/>
    <col min="14860" max="15104" width="9.140625" style="46"/>
    <col min="15105" max="15106" width="8.42578125" style="46" customWidth="1"/>
    <col min="15107" max="15107" width="6.85546875" style="46" customWidth="1"/>
    <col min="15108" max="15108" width="36.140625" style="46" customWidth="1"/>
    <col min="15109" max="15109" width="11.28515625" style="46" customWidth="1"/>
    <col min="15110" max="15110" width="10.85546875" style="46" customWidth="1"/>
    <col min="15111" max="15113" width="11.28515625" style="46" customWidth="1"/>
    <col min="15114" max="15114" width="13.42578125" style="46" customWidth="1"/>
    <col min="15115" max="15115" width="4" style="46" customWidth="1"/>
    <col min="15116" max="15360" width="9.140625" style="46"/>
    <col min="15361" max="15362" width="8.42578125" style="46" customWidth="1"/>
    <col min="15363" max="15363" width="6.85546875" style="46" customWidth="1"/>
    <col min="15364" max="15364" width="36.140625" style="46" customWidth="1"/>
    <col min="15365" max="15365" width="11.28515625" style="46" customWidth="1"/>
    <col min="15366" max="15366" width="10.85546875" style="46" customWidth="1"/>
    <col min="15367" max="15369" width="11.28515625" style="46" customWidth="1"/>
    <col min="15370" max="15370" width="13.42578125" style="46" customWidth="1"/>
    <col min="15371" max="15371" width="4" style="46" customWidth="1"/>
    <col min="15372" max="15616" width="9.140625" style="46"/>
    <col min="15617" max="15618" width="8.42578125" style="46" customWidth="1"/>
    <col min="15619" max="15619" width="6.85546875" style="46" customWidth="1"/>
    <col min="15620" max="15620" width="36.140625" style="46" customWidth="1"/>
    <col min="15621" max="15621" width="11.28515625" style="46" customWidth="1"/>
    <col min="15622" max="15622" width="10.85546875" style="46" customWidth="1"/>
    <col min="15623" max="15625" width="11.28515625" style="46" customWidth="1"/>
    <col min="15626" max="15626" width="13.42578125" style="46" customWidth="1"/>
    <col min="15627" max="15627" width="4" style="46" customWidth="1"/>
    <col min="15628" max="15872" width="9.140625" style="46"/>
    <col min="15873" max="15874" width="8.42578125" style="46" customWidth="1"/>
    <col min="15875" max="15875" width="6.85546875" style="46" customWidth="1"/>
    <col min="15876" max="15876" width="36.140625" style="46" customWidth="1"/>
    <col min="15877" max="15877" width="11.28515625" style="46" customWidth="1"/>
    <col min="15878" max="15878" width="10.85546875" style="46" customWidth="1"/>
    <col min="15879" max="15881" width="11.28515625" style="46" customWidth="1"/>
    <col min="15882" max="15882" width="13.42578125" style="46" customWidth="1"/>
    <col min="15883" max="15883" width="4" style="46" customWidth="1"/>
    <col min="15884" max="16128" width="9.140625" style="46"/>
    <col min="16129" max="16130" width="8.42578125" style="46" customWidth="1"/>
    <col min="16131" max="16131" width="6.85546875" style="46" customWidth="1"/>
    <col min="16132" max="16132" width="36.140625" style="46" customWidth="1"/>
    <col min="16133" max="16133" width="11.28515625" style="46" customWidth="1"/>
    <col min="16134" max="16134" width="10.85546875" style="46" customWidth="1"/>
    <col min="16135" max="16137" width="11.28515625" style="46" customWidth="1"/>
    <col min="16138" max="16138" width="13.42578125" style="46" customWidth="1"/>
    <col min="16139" max="16139" width="4" style="46" customWidth="1"/>
    <col min="16140" max="16384" width="9.140625" style="46"/>
  </cols>
  <sheetData>
    <row r="1" spans="1:11" s="2" customFormat="1" ht="12.75" customHeight="1" x14ac:dyDescent="0.2">
      <c r="A1" s="67" t="s">
        <v>0</v>
      </c>
      <c r="B1" s="67"/>
      <c r="C1" s="67"/>
      <c r="D1" s="67"/>
      <c r="E1" s="67"/>
      <c r="F1" s="67"/>
      <c r="G1" s="67"/>
      <c r="H1" s="67"/>
      <c r="I1" s="1"/>
      <c r="J1" s="1"/>
    </row>
    <row r="2" spans="1:11" s="2" customFormat="1" ht="12.75" customHeight="1" x14ac:dyDescent="0.2">
      <c r="A2" s="1"/>
      <c r="B2" s="1"/>
      <c r="C2" s="1"/>
      <c r="D2" s="1"/>
      <c r="E2" s="1"/>
      <c r="F2" s="3"/>
      <c r="G2" s="1"/>
      <c r="H2" s="1"/>
      <c r="I2" s="1"/>
      <c r="J2" s="1"/>
    </row>
    <row r="3" spans="1:11" s="5" customFormat="1" ht="12.75" customHeight="1" x14ac:dyDescent="0.2">
      <c r="A3" s="57" t="s">
        <v>1</v>
      </c>
      <c r="B3" s="57"/>
      <c r="C3" s="57"/>
      <c r="D3" s="57"/>
      <c r="E3" s="57"/>
      <c r="F3" s="57"/>
      <c r="G3" s="57"/>
      <c r="H3" s="57"/>
      <c r="I3" s="4"/>
      <c r="J3" s="4"/>
    </row>
    <row r="4" spans="1:11" s="5" customFormat="1" ht="12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</row>
    <row r="5" spans="1:11" s="5" customFormat="1" ht="33.6" customHeight="1" x14ac:dyDescent="0.2">
      <c r="A5" s="6"/>
      <c r="B5" s="6"/>
      <c r="C5" s="57"/>
      <c r="D5" s="58"/>
      <c r="E5" s="7" t="s">
        <v>2</v>
      </c>
      <c r="F5" s="7" t="s">
        <v>3</v>
      </c>
      <c r="G5" s="7" t="s">
        <v>4</v>
      </c>
      <c r="H5" s="7" t="s">
        <v>5</v>
      </c>
      <c r="I5" s="7" t="s">
        <v>1</v>
      </c>
      <c r="J5" s="8"/>
    </row>
    <row r="6" spans="1:11" s="5" customFormat="1" x14ac:dyDescent="0.2">
      <c r="A6" s="9"/>
      <c r="B6" s="9"/>
      <c r="C6" s="10" t="s">
        <v>6</v>
      </c>
    </row>
    <row r="7" spans="1:11" s="5" customFormat="1" x14ac:dyDescent="0.2">
      <c r="A7" s="11" t="s">
        <v>7</v>
      </c>
      <c r="B7" s="11" t="s">
        <v>7</v>
      </c>
      <c r="C7" s="66" t="s">
        <v>8</v>
      </c>
      <c r="D7" s="66"/>
      <c r="E7" s="12">
        <v>115385000</v>
      </c>
      <c r="F7" s="12">
        <v>-5478000</v>
      </c>
      <c r="G7" s="12">
        <f>SUM(E7:F7)</f>
        <v>109907000</v>
      </c>
      <c r="H7" s="12">
        <v>109121188</v>
      </c>
      <c r="I7" s="12">
        <v>114116000</v>
      </c>
      <c r="J7" s="5" t="s">
        <v>9</v>
      </c>
    </row>
    <row r="8" spans="1:11" s="5" customFormat="1" x14ac:dyDescent="0.2">
      <c r="A8" s="11" t="s">
        <v>7</v>
      </c>
      <c r="B8" s="11"/>
      <c r="C8" s="66" t="s">
        <v>10</v>
      </c>
      <c r="D8" s="66"/>
      <c r="E8" s="12">
        <v>4331000</v>
      </c>
      <c r="F8" s="12"/>
      <c r="G8" s="12">
        <f t="shared" ref="G8:G18" si="0">SUM(E8:F8)</f>
        <v>4331000</v>
      </c>
      <c r="H8" s="12">
        <v>4245927</v>
      </c>
      <c r="I8" s="12">
        <v>4762000</v>
      </c>
      <c r="J8" s="5" t="s">
        <v>9</v>
      </c>
    </row>
    <row r="9" spans="1:11" s="5" customFormat="1" ht="12" customHeight="1" x14ac:dyDescent="0.2">
      <c r="A9" s="11" t="s">
        <v>11</v>
      </c>
      <c r="B9" s="13" t="s">
        <v>11</v>
      </c>
      <c r="C9" s="64" t="s">
        <v>12</v>
      </c>
      <c r="D9" s="65"/>
      <c r="E9" s="12">
        <v>7473000</v>
      </c>
      <c r="F9" s="12">
        <v>2269000</v>
      </c>
      <c r="G9" s="12">
        <f t="shared" si="0"/>
        <v>9742000</v>
      </c>
      <c r="H9" s="12">
        <v>9742000</v>
      </c>
      <c r="I9" s="12">
        <v>9907000</v>
      </c>
      <c r="J9" s="5" t="s">
        <v>9</v>
      </c>
    </row>
    <row r="10" spans="1:11" s="16" customFormat="1" x14ac:dyDescent="0.2">
      <c r="A10" s="14" t="s">
        <v>13</v>
      </c>
      <c r="B10" s="14" t="s">
        <v>13</v>
      </c>
      <c r="C10" s="63" t="s">
        <v>14</v>
      </c>
      <c r="D10" s="63"/>
      <c r="E10" s="12">
        <v>4175000</v>
      </c>
      <c r="F10" s="15">
        <v>2591000</v>
      </c>
      <c r="G10" s="12">
        <f t="shared" si="0"/>
        <v>6766000</v>
      </c>
      <c r="H10" s="12">
        <v>6765260</v>
      </c>
      <c r="I10" s="12">
        <v>7200000</v>
      </c>
      <c r="J10" s="5" t="s">
        <v>9</v>
      </c>
    </row>
    <row r="11" spans="1:11" s="16" customFormat="1" x14ac:dyDescent="0.2">
      <c r="A11" s="14" t="s">
        <v>13</v>
      </c>
      <c r="B11" s="14"/>
      <c r="C11" s="63" t="s">
        <v>15</v>
      </c>
      <c r="D11" s="63"/>
      <c r="E11" s="12">
        <v>232000</v>
      </c>
      <c r="F11" s="15">
        <v>168000</v>
      </c>
      <c r="G11" s="12">
        <f t="shared" si="0"/>
        <v>400000</v>
      </c>
      <c r="H11" s="12">
        <v>400000</v>
      </c>
      <c r="I11" s="12">
        <v>400000</v>
      </c>
      <c r="J11" s="5" t="s">
        <v>9</v>
      </c>
      <c r="K11" s="17"/>
    </row>
    <row r="12" spans="1:11" s="5" customFormat="1" ht="11.25" customHeight="1" x14ac:dyDescent="0.2">
      <c r="A12" s="11" t="s">
        <v>16</v>
      </c>
      <c r="B12" s="11" t="s">
        <v>16</v>
      </c>
      <c r="C12" s="66" t="s">
        <v>17</v>
      </c>
      <c r="D12" s="66"/>
      <c r="E12" s="12">
        <v>1307000</v>
      </c>
      <c r="F12" s="12"/>
      <c r="G12" s="12">
        <f t="shared" si="0"/>
        <v>1307000</v>
      </c>
      <c r="H12" s="12">
        <v>1112730</v>
      </c>
      <c r="I12" s="12">
        <v>1320000</v>
      </c>
      <c r="J12" s="5" t="s">
        <v>9</v>
      </c>
    </row>
    <row r="13" spans="1:11" s="5" customFormat="1" ht="10.5" customHeight="1" x14ac:dyDescent="0.2">
      <c r="A13" s="11" t="s">
        <v>18</v>
      </c>
      <c r="B13" s="11" t="s">
        <v>18</v>
      </c>
      <c r="C13" s="63" t="s">
        <v>19</v>
      </c>
      <c r="D13" s="63"/>
      <c r="E13" s="12">
        <v>400000</v>
      </c>
      <c r="F13" s="12"/>
      <c r="G13" s="12">
        <f>SUM(E13:F13)</f>
        <v>400000</v>
      </c>
      <c r="H13" s="12">
        <v>135960</v>
      </c>
      <c r="I13" s="12">
        <v>400000</v>
      </c>
      <c r="J13" s="5" t="s">
        <v>9</v>
      </c>
    </row>
    <row r="14" spans="1:11" s="5" customFormat="1" x14ac:dyDescent="0.2">
      <c r="A14" s="11" t="s">
        <v>20</v>
      </c>
      <c r="B14" s="11" t="s">
        <v>21</v>
      </c>
      <c r="C14" s="63" t="s">
        <v>22</v>
      </c>
      <c r="D14" s="63"/>
      <c r="E14" s="12">
        <v>270000</v>
      </c>
      <c r="F14" s="12"/>
      <c r="G14" s="12">
        <f t="shared" si="0"/>
        <v>270000</v>
      </c>
      <c r="H14" s="12">
        <v>210000</v>
      </c>
      <c r="I14" s="12">
        <v>200000</v>
      </c>
      <c r="J14" s="5" t="s">
        <v>9</v>
      </c>
    </row>
    <row r="15" spans="1:11" s="5" customFormat="1" x14ac:dyDescent="0.2">
      <c r="A15" s="11" t="s">
        <v>21</v>
      </c>
      <c r="B15" s="11"/>
      <c r="C15" s="66" t="s">
        <v>23</v>
      </c>
      <c r="D15" s="66"/>
      <c r="E15" s="12">
        <v>400000</v>
      </c>
      <c r="F15" s="12">
        <v>60000</v>
      </c>
      <c r="G15" s="12">
        <f t="shared" si="0"/>
        <v>460000</v>
      </c>
      <c r="H15" s="12">
        <v>704367</v>
      </c>
      <c r="I15" s="12">
        <v>400000</v>
      </c>
      <c r="J15" s="5" t="s">
        <v>9</v>
      </c>
    </row>
    <row r="16" spans="1:11" s="5" customFormat="1" x14ac:dyDescent="0.2">
      <c r="A16" s="11" t="s">
        <v>21</v>
      </c>
      <c r="B16" s="11"/>
      <c r="C16" s="18" t="s">
        <v>24</v>
      </c>
      <c r="D16" s="18"/>
      <c r="E16" s="12">
        <v>0</v>
      </c>
      <c r="F16" s="12"/>
      <c r="G16" s="12">
        <f t="shared" si="0"/>
        <v>0</v>
      </c>
      <c r="H16" s="12">
        <v>0</v>
      </c>
      <c r="I16" s="12">
        <v>3000000</v>
      </c>
      <c r="J16" s="5" t="s">
        <v>9</v>
      </c>
    </row>
    <row r="17" spans="1:10" s="5" customFormat="1" ht="11.25" customHeight="1" x14ac:dyDescent="0.2">
      <c r="A17" s="11" t="s">
        <v>25</v>
      </c>
      <c r="B17" s="11" t="s">
        <v>25</v>
      </c>
      <c r="C17" s="18" t="s">
        <v>26</v>
      </c>
      <c r="D17" s="18"/>
      <c r="E17" s="12">
        <v>450000</v>
      </c>
      <c r="F17" s="12"/>
      <c r="G17" s="12">
        <f t="shared" si="0"/>
        <v>450000</v>
      </c>
      <c r="H17" s="12">
        <v>310757</v>
      </c>
      <c r="I17" s="12">
        <v>500000</v>
      </c>
      <c r="J17" s="5" t="s">
        <v>9</v>
      </c>
    </row>
    <row r="18" spans="1:10" s="5" customFormat="1" ht="11.25" customHeight="1" x14ac:dyDescent="0.2">
      <c r="A18" s="11" t="s">
        <v>27</v>
      </c>
      <c r="B18" s="11" t="s">
        <v>27</v>
      </c>
      <c r="C18" s="18" t="s">
        <v>28</v>
      </c>
      <c r="D18" s="18"/>
      <c r="E18" s="12">
        <v>700000</v>
      </c>
      <c r="F18" s="12"/>
      <c r="G18" s="12">
        <f t="shared" si="0"/>
        <v>700000</v>
      </c>
      <c r="H18" s="12">
        <v>0</v>
      </c>
      <c r="I18" s="12">
        <v>700000</v>
      </c>
      <c r="J18" s="5" t="s">
        <v>9</v>
      </c>
    </row>
    <row r="19" spans="1:10" s="22" customFormat="1" ht="11.25" customHeight="1" x14ac:dyDescent="0.2">
      <c r="A19" s="19"/>
      <c r="B19" s="20"/>
      <c r="C19" s="54" t="s">
        <v>29</v>
      </c>
      <c r="D19" s="55"/>
      <c r="E19" s="21">
        <f>SUM(E7:E18)</f>
        <v>135123000</v>
      </c>
      <c r="F19" s="21">
        <f>SUM(F7:F18)</f>
        <v>-390000</v>
      </c>
      <c r="G19" s="21">
        <f>SUM(G7:G18)</f>
        <v>134733000</v>
      </c>
      <c r="H19" s="21">
        <f>SUM(H7:H18)</f>
        <v>132748189</v>
      </c>
      <c r="I19" s="21">
        <f>SUM(I7:I18)</f>
        <v>142905000</v>
      </c>
      <c r="J19" s="5"/>
    </row>
    <row r="20" spans="1:10" s="5" customFormat="1" ht="11.25" customHeight="1" x14ac:dyDescent="0.2">
      <c r="A20" s="11" t="s">
        <v>30</v>
      </c>
      <c r="B20" s="11" t="s">
        <v>30</v>
      </c>
      <c r="C20" s="66" t="s">
        <v>31</v>
      </c>
      <c r="D20" s="66"/>
      <c r="E20" s="12">
        <v>16830000</v>
      </c>
      <c r="F20" s="12"/>
      <c r="G20" s="12">
        <f>SUM(E20:F20)</f>
        <v>16830000</v>
      </c>
      <c r="H20" s="12">
        <v>16503297</v>
      </c>
      <c r="I20" s="12">
        <v>18405000</v>
      </c>
      <c r="J20" s="5" t="s">
        <v>9</v>
      </c>
    </row>
    <row r="21" spans="1:10" s="5" customFormat="1" x14ac:dyDescent="0.2">
      <c r="A21" s="11" t="s">
        <v>32</v>
      </c>
      <c r="B21" s="13"/>
      <c r="C21" s="59" t="s">
        <v>33</v>
      </c>
      <c r="D21" s="60"/>
      <c r="E21" s="12">
        <v>50000</v>
      </c>
      <c r="F21" s="12"/>
      <c r="G21" s="12">
        <f>SUM(E21:F21)</f>
        <v>50000</v>
      </c>
      <c r="H21" s="12">
        <v>0</v>
      </c>
      <c r="I21" s="12">
        <v>50000</v>
      </c>
      <c r="J21" s="5" t="s">
        <v>9</v>
      </c>
    </row>
    <row r="22" spans="1:10" s="5" customFormat="1" x14ac:dyDescent="0.2">
      <c r="A22" s="11" t="s">
        <v>34</v>
      </c>
      <c r="B22" s="13"/>
      <c r="C22" s="59" t="s">
        <v>35</v>
      </c>
      <c r="D22" s="60"/>
      <c r="E22" s="12">
        <v>775000</v>
      </c>
      <c r="F22" s="12">
        <v>390000</v>
      </c>
      <c r="G22" s="12">
        <f>SUM(E22:F22)</f>
        <v>1165000</v>
      </c>
      <c r="H22" s="12">
        <v>1152869</v>
      </c>
      <c r="I22" s="12">
        <v>1255000</v>
      </c>
      <c r="J22" s="5" t="s">
        <v>9</v>
      </c>
    </row>
    <row r="23" spans="1:10" s="22" customFormat="1" x14ac:dyDescent="0.2">
      <c r="A23" s="19"/>
      <c r="B23" s="20"/>
      <c r="C23" s="54" t="s">
        <v>36</v>
      </c>
      <c r="D23" s="55"/>
      <c r="E23" s="21">
        <f>SUM(E20:E22)</f>
        <v>17655000</v>
      </c>
      <c r="F23" s="21">
        <f>SUM(F20:F22)</f>
        <v>390000</v>
      </c>
      <c r="G23" s="21">
        <f>SUM(G20:G22)</f>
        <v>18045000</v>
      </c>
      <c r="H23" s="21">
        <f>SUM(H20:H22)</f>
        <v>17656166</v>
      </c>
      <c r="I23" s="21">
        <f>SUM(I20:I22)</f>
        <v>19710000</v>
      </c>
      <c r="J23" s="5"/>
    </row>
    <row r="24" spans="1:10" s="5" customFormat="1" x14ac:dyDescent="0.2">
      <c r="A24" s="13" t="s">
        <v>37</v>
      </c>
      <c r="B24" s="13" t="s">
        <v>37</v>
      </c>
      <c r="C24" s="59" t="s">
        <v>38</v>
      </c>
      <c r="D24" s="60"/>
      <c r="E24" s="12">
        <v>50000</v>
      </c>
      <c r="F24" s="12"/>
      <c r="G24" s="12">
        <f>SUM(E24:F24)</f>
        <v>50000</v>
      </c>
      <c r="H24" s="12">
        <v>34286</v>
      </c>
      <c r="I24" s="12">
        <v>50000</v>
      </c>
      <c r="J24" s="5" t="s">
        <v>9</v>
      </c>
    </row>
    <row r="25" spans="1:10" s="5" customFormat="1" x14ac:dyDescent="0.2">
      <c r="A25" s="13" t="s">
        <v>37</v>
      </c>
      <c r="B25" s="13"/>
      <c r="C25" s="59" t="s">
        <v>39</v>
      </c>
      <c r="D25" s="60"/>
      <c r="E25" s="12">
        <v>50000</v>
      </c>
      <c r="F25" s="12"/>
      <c r="G25" s="12">
        <f t="shared" ref="G25:G59" si="1">SUM(E25:F25)</f>
        <v>50000</v>
      </c>
      <c r="H25" s="12">
        <v>0</v>
      </c>
      <c r="I25" s="12">
        <v>50000</v>
      </c>
      <c r="J25" s="5" t="s">
        <v>9</v>
      </c>
    </row>
    <row r="26" spans="1:10" s="5" customFormat="1" x14ac:dyDescent="0.2">
      <c r="A26" s="13" t="s">
        <v>40</v>
      </c>
      <c r="B26" s="13" t="s">
        <v>40</v>
      </c>
      <c r="C26" s="59" t="s">
        <v>41</v>
      </c>
      <c r="D26" s="60"/>
      <c r="E26" s="12">
        <v>3300000</v>
      </c>
      <c r="F26" s="12"/>
      <c r="G26" s="12">
        <f t="shared" si="1"/>
        <v>3300000</v>
      </c>
      <c r="H26" s="12">
        <v>2701591</v>
      </c>
      <c r="I26" s="12">
        <v>3300000</v>
      </c>
      <c r="J26" s="5" t="s">
        <v>9</v>
      </c>
    </row>
    <row r="27" spans="1:10" s="5" customFormat="1" x14ac:dyDescent="0.2">
      <c r="A27" s="13" t="s">
        <v>40</v>
      </c>
      <c r="B27" s="13"/>
      <c r="C27" s="59" t="s">
        <v>42</v>
      </c>
      <c r="D27" s="60"/>
      <c r="E27" s="12">
        <v>350000</v>
      </c>
      <c r="F27" s="12"/>
      <c r="G27" s="12">
        <f t="shared" si="1"/>
        <v>350000</v>
      </c>
      <c r="H27" s="12">
        <v>296672</v>
      </c>
      <c r="I27" s="12">
        <v>350000</v>
      </c>
      <c r="J27" s="5" t="s">
        <v>9</v>
      </c>
    </row>
    <row r="28" spans="1:10" s="5" customFormat="1" x14ac:dyDescent="0.2">
      <c r="A28" s="13" t="s">
        <v>40</v>
      </c>
      <c r="B28" s="13"/>
      <c r="C28" s="59" t="s">
        <v>43</v>
      </c>
      <c r="D28" s="60"/>
      <c r="E28" s="12">
        <v>300000</v>
      </c>
      <c r="F28" s="12"/>
      <c r="G28" s="12">
        <f t="shared" si="1"/>
        <v>300000</v>
      </c>
      <c r="H28" s="12">
        <v>285388</v>
      </c>
      <c r="I28" s="12">
        <v>350000</v>
      </c>
      <c r="J28" s="5" t="s">
        <v>9</v>
      </c>
    </row>
    <row r="29" spans="1:10" s="5" customFormat="1" x14ac:dyDescent="0.2">
      <c r="A29" s="11" t="s">
        <v>44</v>
      </c>
      <c r="B29" s="13" t="s">
        <v>44</v>
      </c>
      <c r="C29" s="59" t="s">
        <v>45</v>
      </c>
      <c r="D29" s="60"/>
      <c r="E29" s="12">
        <v>800000</v>
      </c>
      <c r="F29" s="12"/>
      <c r="G29" s="12">
        <f t="shared" si="1"/>
        <v>800000</v>
      </c>
      <c r="H29" s="12">
        <v>1487550</v>
      </c>
      <c r="I29" s="12">
        <v>1600000</v>
      </c>
      <c r="J29" s="5" t="s">
        <v>9</v>
      </c>
    </row>
    <row r="30" spans="1:10" s="5" customFormat="1" x14ac:dyDescent="0.2">
      <c r="A30" s="11" t="s">
        <v>44</v>
      </c>
      <c r="B30" s="13"/>
      <c r="C30" s="23" t="s">
        <v>46</v>
      </c>
      <c r="D30" s="24"/>
      <c r="E30" s="12">
        <v>900000</v>
      </c>
      <c r="F30" s="12"/>
      <c r="G30" s="12">
        <f t="shared" si="1"/>
        <v>900000</v>
      </c>
      <c r="H30" s="12">
        <v>468800</v>
      </c>
      <c r="I30" s="12">
        <v>900000</v>
      </c>
      <c r="J30" s="5" t="s">
        <v>9</v>
      </c>
    </row>
    <row r="31" spans="1:10" s="5" customFormat="1" x14ac:dyDescent="0.2">
      <c r="A31" s="11" t="s">
        <v>44</v>
      </c>
      <c r="B31" s="13"/>
      <c r="C31" s="59" t="s">
        <v>47</v>
      </c>
      <c r="D31" s="60"/>
      <c r="E31" s="12">
        <v>450000</v>
      </c>
      <c r="F31" s="12"/>
      <c r="G31" s="12">
        <f t="shared" si="1"/>
        <v>450000</v>
      </c>
      <c r="H31" s="12">
        <v>414513</v>
      </c>
      <c r="I31" s="12">
        <v>500000</v>
      </c>
      <c r="J31" s="5" t="s">
        <v>9</v>
      </c>
    </row>
    <row r="32" spans="1:10" s="5" customFormat="1" x14ac:dyDescent="0.2">
      <c r="A32" s="13" t="s">
        <v>44</v>
      </c>
      <c r="B32" s="13"/>
      <c r="C32" s="23" t="s">
        <v>48</v>
      </c>
      <c r="D32" s="24"/>
      <c r="E32" s="12">
        <v>60000</v>
      </c>
      <c r="F32" s="12"/>
      <c r="G32" s="12">
        <f>SUM(E32:F32)</f>
        <v>60000</v>
      </c>
      <c r="H32" s="12">
        <v>59410</v>
      </c>
      <c r="I32" s="12">
        <v>60000</v>
      </c>
      <c r="J32" s="5" t="s">
        <v>9</v>
      </c>
    </row>
    <row r="33" spans="1:10" s="5" customFormat="1" x14ac:dyDescent="0.2">
      <c r="A33" s="11" t="s">
        <v>44</v>
      </c>
      <c r="B33" s="11"/>
      <c r="C33" s="66" t="s">
        <v>49</v>
      </c>
      <c r="D33" s="66"/>
      <c r="E33" s="12">
        <v>600000</v>
      </c>
      <c r="F33" s="12"/>
      <c r="G33" s="12">
        <f>SUM(E33:F33)</f>
        <v>600000</v>
      </c>
      <c r="H33" s="12">
        <v>450000</v>
      </c>
      <c r="I33" s="12">
        <v>0</v>
      </c>
      <c r="J33" s="5" t="s">
        <v>9</v>
      </c>
    </row>
    <row r="34" spans="1:10" s="5" customFormat="1" x14ac:dyDescent="0.2">
      <c r="A34" s="11" t="s">
        <v>44</v>
      </c>
      <c r="B34" s="11"/>
      <c r="C34" s="18" t="s">
        <v>50</v>
      </c>
      <c r="D34" s="18"/>
      <c r="E34" s="12">
        <v>220000</v>
      </c>
      <c r="F34" s="12"/>
      <c r="G34" s="12">
        <f>SUM(E34:F34)</f>
        <v>220000</v>
      </c>
      <c r="H34" s="12">
        <v>222000</v>
      </c>
      <c r="I34" s="12">
        <v>0</v>
      </c>
      <c r="J34" s="5" t="s">
        <v>9</v>
      </c>
    </row>
    <row r="35" spans="1:10" s="5" customFormat="1" x14ac:dyDescent="0.2">
      <c r="A35" s="11" t="s">
        <v>51</v>
      </c>
      <c r="B35" s="13" t="s">
        <v>51</v>
      </c>
      <c r="C35" s="59" t="s">
        <v>52</v>
      </c>
      <c r="D35" s="60"/>
      <c r="E35" s="12">
        <v>700000</v>
      </c>
      <c r="F35" s="12"/>
      <c r="G35" s="12">
        <f t="shared" si="1"/>
        <v>700000</v>
      </c>
      <c r="H35" s="12">
        <v>578312</v>
      </c>
      <c r="I35" s="12">
        <v>700000</v>
      </c>
      <c r="J35" s="5" t="s">
        <v>9</v>
      </c>
    </row>
    <row r="36" spans="1:10" s="5" customFormat="1" x14ac:dyDescent="0.2">
      <c r="A36" s="13" t="s">
        <v>51</v>
      </c>
      <c r="B36" s="13"/>
      <c r="C36" s="25" t="s">
        <v>53</v>
      </c>
      <c r="D36" s="26"/>
      <c r="E36" s="12">
        <v>30000</v>
      </c>
      <c r="F36" s="12"/>
      <c r="G36" s="12">
        <f t="shared" si="1"/>
        <v>30000</v>
      </c>
      <c r="H36" s="12">
        <v>5427</v>
      </c>
      <c r="I36" s="12">
        <v>30000</v>
      </c>
      <c r="J36" s="5" t="s">
        <v>9</v>
      </c>
    </row>
    <row r="37" spans="1:10" s="5" customFormat="1" x14ac:dyDescent="0.2">
      <c r="A37" s="11" t="s">
        <v>54</v>
      </c>
      <c r="B37" s="13" t="s">
        <v>55</v>
      </c>
      <c r="C37" s="59" t="s">
        <v>56</v>
      </c>
      <c r="D37" s="60"/>
      <c r="E37" s="12">
        <v>800000</v>
      </c>
      <c r="F37" s="12">
        <v>-12000</v>
      </c>
      <c r="G37" s="12">
        <f t="shared" si="1"/>
        <v>788000</v>
      </c>
      <c r="H37" s="12">
        <v>396135</v>
      </c>
      <c r="I37" s="12">
        <v>600000</v>
      </c>
      <c r="J37" s="5" t="s">
        <v>9</v>
      </c>
    </row>
    <row r="38" spans="1:10" s="5" customFormat="1" x14ac:dyDescent="0.2">
      <c r="A38" s="13" t="s">
        <v>57</v>
      </c>
      <c r="B38" s="13" t="s">
        <v>58</v>
      </c>
      <c r="C38" s="59" t="s">
        <v>59</v>
      </c>
      <c r="D38" s="60"/>
      <c r="E38" s="12">
        <v>1500000</v>
      </c>
      <c r="F38" s="12"/>
      <c r="G38" s="12">
        <f t="shared" si="1"/>
        <v>1500000</v>
      </c>
      <c r="H38" s="12">
        <v>1246305</v>
      </c>
      <c r="I38" s="12">
        <v>1500000</v>
      </c>
      <c r="J38" s="5" t="s">
        <v>9</v>
      </c>
    </row>
    <row r="39" spans="1:10" s="5" customFormat="1" ht="11.25" customHeight="1" x14ac:dyDescent="0.2">
      <c r="A39" s="13" t="s">
        <v>60</v>
      </c>
      <c r="B39" s="13" t="s">
        <v>61</v>
      </c>
      <c r="C39" s="59" t="s">
        <v>62</v>
      </c>
      <c r="D39" s="60"/>
      <c r="E39" s="12">
        <v>180000</v>
      </c>
      <c r="F39" s="12">
        <v>12000</v>
      </c>
      <c r="G39" s="12">
        <f t="shared" si="1"/>
        <v>192000</v>
      </c>
      <c r="H39" s="12">
        <v>191447</v>
      </c>
      <c r="I39" s="12">
        <v>200000</v>
      </c>
      <c r="J39" s="5" t="s">
        <v>9</v>
      </c>
    </row>
    <row r="40" spans="1:10" s="5" customFormat="1" x14ac:dyDescent="0.2">
      <c r="A40" s="11" t="s">
        <v>63</v>
      </c>
      <c r="B40" s="11" t="s">
        <v>63</v>
      </c>
      <c r="C40" s="66" t="s">
        <v>64</v>
      </c>
      <c r="D40" s="66"/>
      <c r="E40" s="12">
        <v>50000</v>
      </c>
      <c r="F40" s="12"/>
      <c r="G40" s="12">
        <f t="shared" si="1"/>
        <v>50000</v>
      </c>
      <c r="H40" s="12">
        <v>0</v>
      </c>
      <c r="I40" s="12">
        <v>50000</v>
      </c>
      <c r="J40" s="5" t="s">
        <v>9</v>
      </c>
    </row>
    <row r="41" spans="1:10" s="5" customFormat="1" x14ac:dyDescent="0.2">
      <c r="A41" s="11" t="s">
        <v>65</v>
      </c>
      <c r="B41" s="13" t="s">
        <v>66</v>
      </c>
      <c r="C41" s="23" t="s">
        <v>67</v>
      </c>
      <c r="D41" s="24"/>
      <c r="E41" s="12">
        <v>200000</v>
      </c>
      <c r="F41" s="12"/>
      <c r="G41" s="12">
        <f t="shared" si="1"/>
        <v>200000</v>
      </c>
      <c r="H41" s="12">
        <v>108492</v>
      </c>
      <c r="I41" s="12">
        <v>200000</v>
      </c>
      <c r="J41" s="5" t="s">
        <v>9</v>
      </c>
    </row>
    <row r="42" spans="1:10" s="5" customFormat="1" x14ac:dyDescent="0.2">
      <c r="A42" s="11" t="s">
        <v>68</v>
      </c>
      <c r="B42" s="13" t="s">
        <v>68</v>
      </c>
      <c r="C42" s="59" t="s">
        <v>69</v>
      </c>
      <c r="D42" s="60"/>
      <c r="E42" s="12">
        <v>500000</v>
      </c>
      <c r="F42" s="12"/>
      <c r="G42" s="12">
        <f t="shared" si="1"/>
        <v>500000</v>
      </c>
      <c r="H42" s="12">
        <v>392869</v>
      </c>
      <c r="I42" s="12">
        <v>500000</v>
      </c>
      <c r="J42" s="5" t="s">
        <v>9</v>
      </c>
    </row>
    <row r="43" spans="1:10" s="5" customFormat="1" x14ac:dyDescent="0.2">
      <c r="A43" s="11" t="s">
        <v>70</v>
      </c>
      <c r="B43" s="13" t="s">
        <v>70</v>
      </c>
      <c r="C43" s="23" t="s">
        <v>71</v>
      </c>
      <c r="D43" s="24"/>
      <c r="E43" s="12">
        <v>150000</v>
      </c>
      <c r="F43" s="12"/>
      <c r="G43" s="12">
        <f t="shared" si="1"/>
        <v>150000</v>
      </c>
      <c r="H43" s="12">
        <v>121260</v>
      </c>
      <c r="I43" s="12">
        <v>150000</v>
      </c>
      <c r="J43" s="5" t="s">
        <v>9</v>
      </c>
    </row>
    <row r="44" spans="1:10" s="5" customFormat="1" x14ac:dyDescent="0.2">
      <c r="A44" s="11" t="s">
        <v>72</v>
      </c>
      <c r="B44" s="13" t="s">
        <v>73</v>
      </c>
      <c r="C44" s="23" t="s">
        <v>74</v>
      </c>
      <c r="D44" s="24"/>
      <c r="E44" s="12">
        <v>500000</v>
      </c>
      <c r="F44" s="12"/>
      <c r="G44" s="12">
        <f t="shared" si="1"/>
        <v>500000</v>
      </c>
      <c r="H44" s="12">
        <v>232500</v>
      </c>
      <c r="I44" s="12">
        <v>500000</v>
      </c>
      <c r="J44" s="5" t="s">
        <v>9</v>
      </c>
    </row>
    <row r="45" spans="1:10" s="5" customFormat="1" x14ac:dyDescent="0.2">
      <c r="A45" s="13" t="s">
        <v>73</v>
      </c>
      <c r="B45" s="13"/>
      <c r="C45" s="59" t="s">
        <v>75</v>
      </c>
      <c r="D45" s="60"/>
      <c r="E45" s="12">
        <v>20000</v>
      </c>
      <c r="F45" s="12"/>
      <c r="G45" s="12">
        <f>SUM(E45:F45)</f>
        <v>20000</v>
      </c>
      <c r="H45" s="12">
        <v>0</v>
      </c>
      <c r="I45" s="12">
        <v>20000</v>
      </c>
      <c r="J45" s="5" t="s">
        <v>9</v>
      </c>
    </row>
    <row r="46" spans="1:10" s="5" customFormat="1" x14ac:dyDescent="0.2">
      <c r="A46" s="11" t="s">
        <v>76</v>
      </c>
      <c r="B46" s="13" t="s">
        <v>76</v>
      </c>
      <c r="C46" s="59" t="s">
        <v>77</v>
      </c>
      <c r="D46" s="60"/>
      <c r="E46" s="12">
        <v>8500000</v>
      </c>
      <c r="F46" s="12"/>
      <c r="G46" s="12">
        <f t="shared" si="1"/>
        <v>8500000</v>
      </c>
      <c r="H46" s="12">
        <v>5867919</v>
      </c>
      <c r="I46" s="12">
        <v>7000000</v>
      </c>
      <c r="J46" s="5" t="s">
        <v>9</v>
      </c>
    </row>
    <row r="47" spans="1:10" s="5" customFormat="1" x14ac:dyDescent="0.2">
      <c r="A47" s="11" t="s">
        <v>76</v>
      </c>
      <c r="B47" s="13"/>
      <c r="C47" s="23" t="s">
        <v>78</v>
      </c>
      <c r="D47" s="24"/>
      <c r="E47" s="12">
        <v>550000</v>
      </c>
      <c r="F47" s="12"/>
      <c r="G47" s="12">
        <f t="shared" si="1"/>
        <v>550000</v>
      </c>
      <c r="H47" s="12">
        <v>434052</v>
      </c>
      <c r="I47" s="12">
        <v>550000</v>
      </c>
      <c r="J47" s="5" t="s">
        <v>9</v>
      </c>
    </row>
    <row r="48" spans="1:10" s="5" customFormat="1" x14ac:dyDescent="0.2">
      <c r="A48" s="13" t="s">
        <v>76</v>
      </c>
      <c r="B48" s="11"/>
      <c r="C48" s="66" t="s">
        <v>79</v>
      </c>
      <c r="D48" s="66"/>
      <c r="E48" s="12">
        <v>300000</v>
      </c>
      <c r="F48" s="12"/>
      <c r="G48" s="12">
        <f t="shared" si="1"/>
        <v>300000</v>
      </c>
      <c r="H48" s="12">
        <v>79090</v>
      </c>
      <c r="I48" s="12">
        <v>300000</v>
      </c>
      <c r="J48" s="5" t="s">
        <v>9</v>
      </c>
    </row>
    <row r="49" spans="1:11" s="5" customFormat="1" x14ac:dyDescent="0.2">
      <c r="A49" s="13" t="s">
        <v>76</v>
      </c>
      <c r="B49" s="13"/>
      <c r="C49" s="59" t="s">
        <v>80</v>
      </c>
      <c r="D49" s="60"/>
      <c r="E49" s="12">
        <v>200000</v>
      </c>
      <c r="F49" s="12"/>
      <c r="G49" s="12">
        <f t="shared" si="1"/>
        <v>200000</v>
      </c>
      <c r="H49" s="12">
        <v>109337</v>
      </c>
      <c r="I49" s="12">
        <v>200000</v>
      </c>
      <c r="J49" s="5" t="s">
        <v>9</v>
      </c>
    </row>
    <row r="50" spans="1:11" s="5" customFormat="1" x14ac:dyDescent="0.2">
      <c r="A50" s="13" t="s">
        <v>76</v>
      </c>
      <c r="B50" s="13"/>
      <c r="C50" s="59" t="s">
        <v>81</v>
      </c>
      <c r="D50" s="60"/>
      <c r="E50" s="12">
        <v>190000</v>
      </c>
      <c r="F50" s="12"/>
      <c r="G50" s="12">
        <f t="shared" si="1"/>
        <v>190000</v>
      </c>
      <c r="H50" s="12">
        <v>180000</v>
      </c>
      <c r="I50" s="12">
        <v>200000</v>
      </c>
      <c r="J50" s="5" t="s">
        <v>9</v>
      </c>
    </row>
    <row r="51" spans="1:11" s="5" customFormat="1" ht="11.25" customHeight="1" x14ac:dyDescent="0.2">
      <c r="A51" s="13" t="s">
        <v>76</v>
      </c>
      <c r="B51" s="13"/>
      <c r="C51" s="59" t="s">
        <v>82</v>
      </c>
      <c r="D51" s="60"/>
      <c r="E51" s="12">
        <v>2000000</v>
      </c>
      <c r="F51" s="12"/>
      <c r="G51" s="12">
        <f t="shared" si="1"/>
        <v>2000000</v>
      </c>
      <c r="H51" s="12">
        <v>1087749</v>
      </c>
      <c r="I51" s="12">
        <v>1600000</v>
      </c>
      <c r="J51" s="5" t="s">
        <v>9</v>
      </c>
    </row>
    <row r="52" spans="1:11" s="5" customFormat="1" x14ac:dyDescent="0.2">
      <c r="A52" s="13" t="s">
        <v>76</v>
      </c>
      <c r="B52" s="13"/>
      <c r="C52" s="59" t="s">
        <v>83</v>
      </c>
      <c r="D52" s="60"/>
      <c r="E52" s="12">
        <v>50000</v>
      </c>
      <c r="F52" s="12"/>
      <c r="G52" s="12">
        <f t="shared" si="1"/>
        <v>50000</v>
      </c>
      <c r="H52" s="12">
        <v>27626</v>
      </c>
      <c r="I52" s="12">
        <v>50000</v>
      </c>
      <c r="J52" s="5" t="s">
        <v>9</v>
      </c>
    </row>
    <row r="53" spans="1:11" s="5" customFormat="1" x14ac:dyDescent="0.2">
      <c r="A53" s="13" t="s">
        <v>76</v>
      </c>
      <c r="B53" s="13"/>
      <c r="C53" s="23" t="s">
        <v>84</v>
      </c>
      <c r="D53" s="24"/>
      <c r="E53" s="12">
        <v>200000</v>
      </c>
      <c r="F53" s="12"/>
      <c r="G53" s="12">
        <f t="shared" si="1"/>
        <v>200000</v>
      </c>
      <c r="H53" s="12">
        <v>214018</v>
      </c>
      <c r="I53" s="12">
        <v>250000</v>
      </c>
      <c r="J53" s="5" t="s">
        <v>9</v>
      </c>
    </row>
    <row r="54" spans="1:11" s="5" customFormat="1" ht="22.5" customHeight="1" x14ac:dyDescent="0.2">
      <c r="A54" s="13" t="s">
        <v>76</v>
      </c>
      <c r="B54" s="11"/>
      <c r="C54" s="63" t="s">
        <v>85</v>
      </c>
      <c r="D54" s="63"/>
      <c r="E54" s="12">
        <v>150000</v>
      </c>
      <c r="F54" s="12"/>
      <c r="G54" s="12">
        <f t="shared" si="1"/>
        <v>150000</v>
      </c>
      <c r="H54" s="12">
        <v>123400</v>
      </c>
      <c r="I54" s="12">
        <v>200000</v>
      </c>
      <c r="J54" s="5" t="s">
        <v>9</v>
      </c>
    </row>
    <row r="55" spans="1:11" s="5" customFormat="1" ht="11.25" customHeight="1" x14ac:dyDescent="0.2">
      <c r="A55" s="13" t="s">
        <v>76</v>
      </c>
      <c r="B55" s="11"/>
      <c r="C55" s="64" t="s">
        <v>86</v>
      </c>
      <c r="D55" s="65"/>
      <c r="E55" s="12">
        <v>120000</v>
      </c>
      <c r="F55" s="12"/>
      <c r="G55" s="12">
        <f t="shared" si="1"/>
        <v>120000</v>
      </c>
      <c r="H55" s="12">
        <v>122940</v>
      </c>
      <c r="I55" s="12">
        <v>150000</v>
      </c>
      <c r="J55" s="5" t="s">
        <v>9</v>
      </c>
    </row>
    <row r="56" spans="1:11" s="5" customFormat="1" x14ac:dyDescent="0.2">
      <c r="A56" s="11" t="s">
        <v>87</v>
      </c>
      <c r="B56" s="11" t="s">
        <v>87</v>
      </c>
      <c r="C56" s="66" t="s">
        <v>88</v>
      </c>
      <c r="D56" s="66"/>
      <c r="E56" s="12">
        <v>1200000</v>
      </c>
      <c r="F56" s="12"/>
      <c r="G56" s="12">
        <f t="shared" si="1"/>
        <v>1200000</v>
      </c>
      <c r="H56" s="12">
        <v>1103951</v>
      </c>
      <c r="I56" s="12">
        <v>1500000</v>
      </c>
      <c r="J56" s="5" t="s">
        <v>9</v>
      </c>
    </row>
    <row r="57" spans="1:11" s="5" customFormat="1" ht="11.25" customHeight="1" x14ac:dyDescent="0.2">
      <c r="A57" s="11" t="s">
        <v>89</v>
      </c>
      <c r="B57" s="13" t="s">
        <v>89</v>
      </c>
      <c r="C57" s="59" t="s">
        <v>90</v>
      </c>
      <c r="D57" s="60"/>
      <c r="E57" s="12">
        <v>4028400</v>
      </c>
      <c r="F57" s="12">
        <v>-200000</v>
      </c>
      <c r="G57" s="12">
        <f t="shared" si="1"/>
        <v>3828400</v>
      </c>
      <c r="H57" s="12">
        <v>2469523</v>
      </c>
      <c r="I57" s="12">
        <v>5630000</v>
      </c>
      <c r="J57" s="5" t="s">
        <v>9</v>
      </c>
    </row>
    <row r="58" spans="1:11" s="5" customFormat="1" ht="11.25" customHeight="1" x14ac:dyDescent="0.2">
      <c r="A58" s="11" t="s">
        <v>91</v>
      </c>
      <c r="B58" s="13" t="s">
        <v>92</v>
      </c>
      <c r="C58" s="23" t="s">
        <v>93</v>
      </c>
      <c r="D58" s="24"/>
      <c r="E58" s="12">
        <v>0</v>
      </c>
      <c r="F58" s="12"/>
      <c r="G58" s="12">
        <f t="shared" si="1"/>
        <v>0</v>
      </c>
      <c r="H58" s="12">
        <v>600</v>
      </c>
      <c r="I58" s="12">
        <v>5000</v>
      </c>
      <c r="J58" s="5" t="s">
        <v>9</v>
      </c>
    </row>
    <row r="59" spans="1:11" s="5" customFormat="1" x14ac:dyDescent="0.2">
      <c r="A59" s="11" t="s">
        <v>92</v>
      </c>
      <c r="B59" s="13" t="s">
        <v>92</v>
      </c>
      <c r="C59" s="59" t="s">
        <v>94</v>
      </c>
      <c r="D59" s="60"/>
      <c r="E59" s="12">
        <v>5000</v>
      </c>
      <c r="F59" s="12"/>
      <c r="G59" s="12">
        <f t="shared" si="1"/>
        <v>5000</v>
      </c>
      <c r="H59" s="12">
        <v>41</v>
      </c>
      <c r="I59" s="12">
        <v>5000</v>
      </c>
      <c r="J59" s="5" t="s">
        <v>9</v>
      </c>
    </row>
    <row r="60" spans="1:11" s="22" customFormat="1" x14ac:dyDescent="0.2">
      <c r="A60" s="19"/>
      <c r="B60" s="20"/>
      <c r="C60" s="54" t="s">
        <v>95</v>
      </c>
      <c r="D60" s="55"/>
      <c r="E60" s="21">
        <f>SUM(E24:E59)</f>
        <v>29203400</v>
      </c>
      <c r="F60" s="21">
        <f>SUM(F24:F59)</f>
        <v>-200000</v>
      </c>
      <c r="G60" s="21">
        <f>SUM(G24:G59)</f>
        <v>29003400</v>
      </c>
      <c r="H60" s="21">
        <f>SUM(H24:H59)</f>
        <v>21513203</v>
      </c>
      <c r="I60" s="21">
        <f>SUM(I24:I59)</f>
        <v>29250000</v>
      </c>
      <c r="K60" s="5"/>
    </row>
    <row r="61" spans="1:11" s="22" customFormat="1" x14ac:dyDescent="0.2">
      <c r="A61" s="19"/>
      <c r="B61" s="20"/>
      <c r="C61" s="54" t="s">
        <v>96</v>
      </c>
      <c r="D61" s="55"/>
      <c r="E61" s="21">
        <f>SUM(E19,E23,E60)</f>
        <v>181981400</v>
      </c>
      <c r="F61" s="21">
        <f>SUM(F19,F23,F60)</f>
        <v>-200000</v>
      </c>
      <c r="G61" s="21">
        <f>SUM(G19,G23,G60)</f>
        <v>181781400</v>
      </c>
      <c r="H61" s="21">
        <f>SUM(H19,H23,H60)</f>
        <v>171917558</v>
      </c>
      <c r="I61" s="21">
        <f>SUM(I19,I23,I60)</f>
        <v>191865000</v>
      </c>
    </row>
    <row r="62" spans="1:11" s="22" customFormat="1" x14ac:dyDescent="0.2">
      <c r="A62" s="27"/>
      <c r="B62" s="27"/>
    </row>
    <row r="63" spans="1:11" s="5" customFormat="1" x14ac:dyDescent="0.2">
      <c r="A63" s="11" t="s">
        <v>97</v>
      </c>
      <c r="B63" s="13" t="s">
        <v>98</v>
      </c>
      <c r="C63" s="59" t="s">
        <v>99</v>
      </c>
      <c r="D63" s="60"/>
      <c r="E63" s="12">
        <v>0</v>
      </c>
      <c r="F63" s="12">
        <v>25654</v>
      </c>
      <c r="G63" s="12">
        <f>SUM(E63:F63)</f>
        <v>25654</v>
      </c>
      <c r="H63" s="12">
        <v>25654</v>
      </c>
      <c r="I63" s="12">
        <v>0</v>
      </c>
      <c r="J63" s="5" t="s">
        <v>9</v>
      </c>
    </row>
    <row r="64" spans="1:11" s="5" customFormat="1" x14ac:dyDescent="0.2">
      <c r="A64" s="11" t="s">
        <v>100</v>
      </c>
      <c r="B64" s="13" t="s">
        <v>100</v>
      </c>
      <c r="C64" s="59" t="s">
        <v>101</v>
      </c>
      <c r="D64" s="60"/>
      <c r="E64" s="12">
        <v>630000</v>
      </c>
      <c r="F64" s="12">
        <v>-25654</v>
      </c>
      <c r="G64" s="12">
        <f>SUM(E64:F64)</f>
        <v>604346</v>
      </c>
      <c r="H64" s="12">
        <v>151430</v>
      </c>
      <c r="I64" s="12">
        <v>945000</v>
      </c>
      <c r="J64" s="5" t="s">
        <v>9</v>
      </c>
      <c r="K64" s="5" t="s">
        <v>102</v>
      </c>
    </row>
    <row r="65" spans="1:11" s="5" customFormat="1" x14ac:dyDescent="0.2">
      <c r="A65" s="11" t="s">
        <v>103</v>
      </c>
      <c r="B65" s="13" t="s">
        <v>103</v>
      </c>
      <c r="C65" s="59" t="s">
        <v>104</v>
      </c>
      <c r="D65" s="60"/>
      <c r="E65" s="12">
        <v>1260000</v>
      </c>
      <c r="F65" s="12"/>
      <c r="G65" s="12">
        <f>SUM(E65:F65)</f>
        <v>1260000</v>
      </c>
      <c r="H65" s="12">
        <v>1144980</v>
      </c>
      <c r="I65" s="12">
        <v>1968000</v>
      </c>
      <c r="J65" s="5" t="s">
        <v>9</v>
      </c>
      <c r="K65" s="5" t="s">
        <v>105</v>
      </c>
    </row>
    <row r="66" spans="1:11" s="5" customFormat="1" x14ac:dyDescent="0.2">
      <c r="A66" s="11" t="s">
        <v>106</v>
      </c>
      <c r="B66" s="13" t="s">
        <v>106</v>
      </c>
      <c r="C66" s="59" t="s">
        <v>107</v>
      </c>
      <c r="D66" s="60"/>
      <c r="E66" s="12">
        <v>510300</v>
      </c>
      <c r="F66" s="12"/>
      <c r="G66" s="12">
        <f>SUM(E66:F66)</f>
        <v>510300</v>
      </c>
      <c r="H66" s="12">
        <v>136905</v>
      </c>
      <c r="I66" s="12">
        <v>787000</v>
      </c>
      <c r="J66" s="5" t="s">
        <v>9</v>
      </c>
    </row>
    <row r="67" spans="1:11" s="22" customFormat="1" x14ac:dyDescent="0.2">
      <c r="A67" s="19"/>
      <c r="B67" s="20"/>
      <c r="C67" s="54" t="s">
        <v>108</v>
      </c>
      <c r="D67" s="55"/>
      <c r="E67" s="21">
        <f>SUM(E63:E66)</f>
        <v>2400300</v>
      </c>
      <c r="F67" s="21">
        <f>SUM(F63:F66)</f>
        <v>0</v>
      </c>
      <c r="G67" s="21">
        <f>SUM(G63:G66)</f>
        <v>2400300</v>
      </c>
      <c r="H67" s="21">
        <f>SUM(H63:H66)</f>
        <v>1458969</v>
      </c>
      <c r="I67" s="21">
        <f>SUM(I63:I66)</f>
        <v>3700000</v>
      </c>
    </row>
    <row r="68" spans="1:11" s="22" customFormat="1" x14ac:dyDescent="0.2">
      <c r="A68" s="19"/>
      <c r="B68" s="19"/>
      <c r="C68" s="28"/>
      <c r="D68" s="28"/>
      <c r="E68" s="21"/>
      <c r="F68" s="21"/>
      <c r="G68" s="21"/>
      <c r="H68" s="21"/>
      <c r="I68" s="12"/>
    </row>
    <row r="69" spans="1:11" s="5" customFormat="1" x14ac:dyDescent="0.2">
      <c r="A69" s="11" t="s">
        <v>109</v>
      </c>
      <c r="B69" s="11" t="s">
        <v>110</v>
      </c>
      <c r="C69" s="18" t="s">
        <v>111</v>
      </c>
      <c r="D69" s="18"/>
      <c r="E69" s="12">
        <v>0</v>
      </c>
      <c r="F69" s="12">
        <v>200000</v>
      </c>
      <c r="G69" s="12">
        <f>SUM(E69:F69)</f>
        <v>200000</v>
      </c>
      <c r="H69" s="12">
        <v>200000</v>
      </c>
      <c r="I69" s="12">
        <v>0</v>
      </c>
      <c r="J69" s="5" t="s">
        <v>9</v>
      </c>
    </row>
    <row r="70" spans="1:11" s="22" customFormat="1" x14ac:dyDescent="0.2">
      <c r="A70" s="27"/>
      <c r="B70" s="27"/>
      <c r="C70" s="29"/>
      <c r="D70" s="29"/>
    </row>
    <row r="71" spans="1:11" s="22" customFormat="1" x14ac:dyDescent="0.2">
      <c r="A71" s="27"/>
      <c r="B71" s="27"/>
      <c r="C71" s="29"/>
      <c r="D71" s="29"/>
    </row>
    <row r="72" spans="1:11" s="22" customFormat="1" x14ac:dyDescent="0.2">
      <c r="A72" s="27" t="s">
        <v>112</v>
      </c>
      <c r="B72" s="27"/>
      <c r="C72" s="29"/>
      <c r="D72" s="29"/>
    </row>
    <row r="73" spans="1:11" s="22" customFormat="1" x14ac:dyDescent="0.2">
      <c r="A73" s="27" t="s">
        <v>113</v>
      </c>
      <c r="B73" s="27"/>
      <c r="C73" s="29"/>
      <c r="D73" s="29"/>
      <c r="I73" s="5"/>
    </row>
    <row r="74" spans="1:11" s="22" customFormat="1" x14ac:dyDescent="0.2">
      <c r="A74" s="30" t="s">
        <v>114</v>
      </c>
      <c r="B74" s="27"/>
      <c r="C74" s="29"/>
      <c r="D74" s="29"/>
      <c r="I74" s="5"/>
    </row>
    <row r="75" spans="1:11" s="22" customFormat="1" x14ac:dyDescent="0.2">
      <c r="A75" s="31" t="s">
        <v>115</v>
      </c>
      <c r="B75" s="13" t="s">
        <v>11</v>
      </c>
      <c r="C75" s="59" t="s">
        <v>116</v>
      </c>
      <c r="D75" s="60"/>
      <c r="E75" s="12"/>
      <c r="F75" s="12">
        <v>1330751</v>
      </c>
      <c r="G75" s="12">
        <f t="shared" ref="G75:G85" si="2">SUM(E75:F75)</f>
        <v>1330751</v>
      </c>
      <c r="H75" s="12">
        <v>1330751</v>
      </c>
      <c r="I75" s="12">
        <v>0</v>
      </c>
      <c r="J75" s="5" t="s">
        <v>9</v>
      </c>
    </row>
    <row r="76" spans="1:11" s="22" customFormat="1" x14ac:dyDescent="0.2">
      <c r="A76" s="31" t="s">
        <v>117</v>
      </c>
      <c r="B76" s="13" t="s">
        <v>25</v>
      </c>
      <c r="C76" s="59" t="s">
        <v>118</v>
      </c>
      <c r="D76" s="60"/>
      <c r="E76" s="12"/>
      <c r="F76" s="12">
        <v>1749000</v>
      </c>
      <c r="G76" s="12">
        <f t="shared" si="2"/>
        <v>1749000</v>
      </c>
      <c r="H76" s="12">
        <v>1749000</v>
      </c>
      <c r="I76" s="12">
        <v>0</v>
      </c>
      <c r="J76" s="5" t="s">
        <v>9</v>
      </c>
    </row>
    <row r="77" spans="1:11" s="22" customFormat="1" x14ac:dyDescent="0.2">
      <c r="A77" s="31" t="s">
        <v>117</v>
      </c>
      <c r="B77" s="13" t="s">
        <v>25</v>
      </c>
      <c r="C77" s="59" t="s">
        <v>26</v>
      </c>
      <c r="D77" s="60"/>
      <c r="E77" s="12"/>
      <c r="F77" s="12">
        <v>250393</v>
      </c>
      <c r="G77" s="12">
        <f t="shared" si="2"/>
        <v>250393</v>
      </c>
      <c r="H77" s="12">
        <v>250393</v>
      </c>
      <c r="I77" s="12">
        <v>0</v>
      </c>
      <c r="J77" s="5" t="s">
        <v>9</v>
      </c>
    </row>
    <row r="78" spans="1:11" s="22" customFormat="1" x14ac:dyDescent="0.2">
      <c r="A78" s="31" t="s">
        <v>117</v>
      </c>
      <c r="B78" s="13" t="s">
        <v>25</v>
      </c>
      <c r="C78" s="23" t="s">
        <v>119</v>
      </c>
      <c r="D78" s="24"/>
      <c r="E78" s="12"/>
      <c r="F78" s="12">
        <v>70211</v>
      </c>
      <c r="G78" s="12">
        <f t="shared" si="2"/>
        <v>70211</v>
      </c>
      <c r="H78" s="12">
        <v>70211</v>
      </c>
      <c r="I78" s="12">
        <v>0</v>
      </c>
      <c r="J78" s="5" t="s">
        <v>9</v>
      </c>
    </row>
    <row r="79" spans="1:11" s="22" customFormat="1" x14ac:dyDescent="0.2">
      <c r="A79" s="31" t="s">
        <v>120</v>
      </c>
      <c r="B79" s="13" t="s">
        <v>120</v>
      </c>
      <c r="C79" s="23" t="s">
        <v>121</v>
      </c>
      <c r="D79" s="24"/>
      <c r="E79" s="12"/>
      <c r="F79" s="12">
        <v>426413</v>
      </c>
      <c r="G79" s="12">
        <f t="shared" si="2"/>
        <v>426413</v>
      </c>
      <c r="H79" s="12">
        <v>426413</v>
      </c>
      <c r="I79" s="12">
        <v>0</v>
      </c>
      <c r="J79" s="5" t="s">
        <v>9</v>
      </c>
    </row>
    <row r="80" spans="1:11" s="22" customFormat="1" x14ac:dyDescent="0.2">
      <c r="A80" s="31" t="s">
        <v>34</v>
      </c>
      <c r="B80" s="13" t="s">
        <v>34</v>
      </c>
      <c r="C80" s="23" t="s">
        <v>122</v>
      </c>
      <c r="D80" s="24"/>
      <c r="E80" s="12"/>
      <c r="F80" s="12">
        <v>56286</v>
      </c>
      <c r="G80" s="12">
        <f t="shared" si="2"/>
        <v>56286</v>
      </c>
      <c r="H80" s="12">
        <v>56286</v>
      </c>
      <c r="I80" s="12">
        <v>0</v>
      </c>
      <c r="J80" s="5" t="s">
        <v>9</v>
      </c>
    </row>
    <row r="81" spans="1:10" s="22" customFormat="1" x14ac:dyDescent="0.2">
      <c r="A81" s="31" t="s">
        <v>123</v>
      </c>
      <c r="B81" s="13" t="s">
        <v>40</v>
      </c>
      <c r="C81" s="23" t="s">
        <v>124</v>
      </c>
      <c r="D81" s="24"/>
      <c r="E81" s="12"/>
      <c r="F81" s="12">
        <v>192480</v>
      </c>
      <c r="G81" s="12">
        <f t="shared" si="2"/>
        <v>192480</v>
      </c>
      <c r="H81" s="12">
        <v>192480</v>
      </c>
      <c r="I81" s="12">
        <v>0</v>
      </c>
      <c r="J81" s="5" t="s">
        <v>9</v>
      </c>
    </row>
    <row r="82" spans="1:10" s="22" customFormat="1" x14ac:dyDescent="0.2">
      <c r="A82" s="31" t="s">
        <v>76</v>
      </c>
      <c r="B82" s="13" t="s">
        <v>76</v>
      </c>
      <c r="C82" s="23" t="s">
        <v>125</v>
      </c>
      <c r="D82" s="24"/>
      <c r="E82" s="12"/>
      <c r="F82" s="12">
        <v>0</v>
      </c>
      <c r="G82" s="12">
        <f t="shared" si="2"/>
        <v>0</v>
      </c>
      <c r="H82" s="12">
        <v>0</v>
      </c>
      <c r="I82" s="12">
        <v>0</v>
      </c>
      <c r="J82" s="5" t="s">
        <v>9</v>
      </c>
    </row>
    <row r="83" spans="1:10" s="22" customFormat="1" x14ac:dyDescent="0.2">
      <c r="A83" s="31" t="s">
        <v>126</v>
      </c>
      <c r="B83" s="13" t="s">
        <v>87</v>
      </c>
      <c r="C83" s="23" t="s">
        <v>88</v>
      </c>
      <c r="D83" s="24"/>
      <c r="E83" s="12"/>
      <c r="F83" s="12">
        <v>39692</v>
      </c>
      <c r="G83" s="12">
        <f t="shared" si="2"/>
        <v>39692</v>
      </c>
      <c r="H83" s="12">
        <v>39692</v>
      </c>
      <c r="I83" s="12">
        <v>0</v>
      </c>
      <c r="J83" s="5" t="s">
        <v>9</v>
      </c>
    </row>
    <row r="84" spans="1:10" s="22" customFormat="1" x14ac:dyDescent="0.2">
      <c r="A84" s="31" t="s">
        <v>127</v>
      </c>
      <c r="B84" s="13" t="s">
        <v>89</v>
      </c>
      <c r="C84" s="59" t="s">
        <v>90</v>
      </c>
      <c r="D84" s="60"/>
      <c r="E84" s="12"/>
      <c r="F84" s="12">
        <v>119577</v>
      </c>
      <c r="G84" s="12">
        <f t="shared" si="2"/>
        <v>119577</v>
      </c>
      <c r="H84" s="12">
        <v>119577</v>
      </c>
      <c r="I84" s="12">
        <v>0</v>
      </c>
      <c r="J84" s="5" t="s">
        <v>9</v>
      </c>
    </row>
    <row r="85" spans="1:10" s="22" customFormat="1" x14ac:dyDescent="0.2">
      <c r="A85" s="31" t="s">
        <v>91</v>
      </c>
      <c r="B85" s="13" t="s">
        <v>92</v>
      </c>
      <c r="C85" s="23" t="s">
        <v>94</v>
      </c>
      <c r="D85" s="24"/>
      <c r="E85" s="12">
        <v>0</v>
      </c>
      <c r="F85" s="12"/>
      <c r="G85" s="12">
        <f t="shared" si="2"/>
        <v>0</v>
      </c>
      <c r="H85" s="12">
        <v>0</v>
      </c>
      <c r="I85" s="12">
        <v>0</v>
      </c>
      <c r="J85" s="5" t="s">
        <v>9</v>
      </c>
    </row>
    <row r="86" spans="1:10" s="22" customFormat="1" x14ac:dyDescent="0.2">
      <c r="A86" s="31"/>
      <c r="B86" s="13"/>
      <c r="C86" s="23"/>
      <c r="D86" s="24"/>
      <c r="E86" s="12"/>
      <c r="F86" s="12"/>
      <c r="G86" s="12"/>
      <c r="H86" s="12">
        <v>0</v>
      </c>
      <c r="I86" s="12">
        <v>0</v>
      </c>
      <c r="J86" s="5" t="s">
        <v>9</v>
      </c>
    </row>
    <row r="87" spans="1:10" s="22" customFormat="1" x14ac:dyDescent="0.2">
      <c r="A87" s="19"/>
      <c r="B87" s="20"/>
      <c r="C87" s="54" t="s">
        <v>128</v>
      </c>
      <c r="D87" s="55"/>
      <c r="E87" s="21">
        <f>SUM(E75:E86)</f>
        <v>0</v>
      </c>
      <c r="F87" s="21">
        <f>SUM(F75:F86)</f>
        <v>4234803</v>
      </c>
      <c r="G87" s="21">
        <f>SUM(G75:G86)</f>
        <v>4234803</v>
      </c>
      <c r="H87" s="21">
        <f>SUM(H75:H86)</f>
        <v>4234803</v>
      </c>
      <c r="I87" s="21">
        <f>SUM(I75:I86)</f>
        <v>0</v>
      </c>
    </row>
    <row r="88" spans="1:10" s="22" customFormat="1" x14ac:dyDescent="0.2">
      <c r="A88" s="27"/>
      <c r="B88" s="27"/>
      <c r="C88" s="29"/>
      <c r="D88" s="29"/>
    </row>
    <row r="89" spans="1:10" s="22" customFormat="1" x14ac:dyDescent="0.2">
      <c r="A89" s="27"/>
      <c r="B89" s="27"/>
      <c r="C89" s="29"/>
      <c r="D89" s="29"/>
    </row>
    <row r="90" spans="1:10" s="5" customFormat="1" x14ac:dyDescent="0.2">
      <c r="A90" s="6"/>
      <c r="B90" s="6"/>
      <c r="C90" s="22"/>
    </row>
    <row r="91" spans="1:10" s="22" customFormat="1" x14ac:dyDescent="0.2">
      <c r="A91" s="27"/>
      <c r="B91" s="27"/>
      <c r="C91" s="21" t="s">
        <v>129</v>
      </c>
      <c r="D91" s="21"/>
      <c r="E91" s="21">
        <f>SUM(E61,E67,E87,E69)</f>
        <v>184381700</v>
      </c>
      <c r="F91" s="21">
        <f>SUM(F61,F67,F87,F69)</f>
        <v>4234803</v>
      </c>
      <c r="G91" s="21">
        <f>SUM(G61,G67,G87,G69)</f>
        <v>188616503</v>
      </c>
      <c r="H91" s="21">
        <f>SUM(H61,H67,H87,H69)</f>
        <v>177811330</v>
      </c>
      <c r="I91" s="21">
        <f>SUM(I61,I67,I87,I69)</f>
        <v>195565000</v>
      </c>
    </row>
    <row r="92" spans="1:10" s="22" customFormat="1" x14ac:dyDescent="0.2">
      <c r="A92" s="27"/>
      <c r="B92" s="27"/>
    </row>
    <row r="93" spans="1:10" s="22" customFormat="1" x14ac:dyDescent="0.2">
      <c r="A93" s="27"/>
      <c r="B93" s="27"/>
    </row>
    <row r="94" spans="1:10" s="22" customFormat="1" x14ac:dyDescent="0.2">
      <c r="A94" s="27"/>
      <c r="B94" s="27"/>
    </row>
    <row r="95" spans="1:10" s="22" customFormat="1" x14ac:dyDescent="0.2">
      <c r="A95" s="27"/>
      <c r="B95" s="27"/>
    </row>
    <row r="96" spans="1:10" s="22" customFormat="1" x14ac:dyDescent="0.2">
      <c r="A96" s="27"/>
      <c r="B96" s="27"/>
    </row>
    <row r="97" spans="1:10" s="22" customFormat="1" x14ac:dyDescent="0.2">
      <c r="A97" s="27"/>
      <c r="B97" s="27"/>
    </row>
    <row r="98" spans="1:10" s="22" customFormat="1" x14ac:dyDescent="0.2">
      <c r="A98" s="27"/>
      <c r="B98" s="27"/>
    </row>
    <row r="99" spans="1:10" s="22" customFormat="1" x14ac:dyDescent="0.2">
      <c r="A99" s="27"/>
      <c r="B99" s="27"/>
    </row>
    <row r="100" spans="1:10" s="22" customFormat="1" x14ac:dyDescent="0.2">
      <c r="A100" s="27"/>
      <c r="B100" s="27"/>
    </row>
    <row r="101" spans="1:10" s="22" customFormat="1" x14ac:dyDescent="0.2">
      <c r="A101" s="27"/>
      <c r="B101" s="27"/>
    </row>
    <row r="102" spans="1:10" s="22" customFormat="1" x14ac:dyDescent="0.2">
      <c r="A102" s="27"/>
      <c r="B102" s="27"/>
    </row>
    <row r="103" spans="1:10" s="22" customFormat="1" x14ac:dyDescent="0.2">
      <c r="A103" s="27"/>
      <c r="B103" s="27"/>
    </row>
    <row r="104" spans="1:10" s="5" customFormat="1" ht="33.6" customHeight="1" x14ac:dyDescent="0.2">
      <c r="A104" s="6"/>
      <c r="B104" s="6"/>
      <c r="C104" s="57"/>
      <c r="D104" s="58"/>
      <c r="E104" s="7" t="s">
        <v>2</v>
      </c>
      <c r="F104" s="7" t="s">
        <v>3</v>
      </c>
      <c r="G104" s="7" t="s">
        <v>4</v>
      </c>
      <c r="H104" s="7" t="s">
        <v>5</v>
      </c>
      <c r="I104" s="7" t="s">
        <v>1</v>
      </c>
      <c r="J104" s="8"/>
    </row>
    <row r="105" spans="1:10" s="22" customFormat="1" x14ac:dyDescent="0.2">
      <c r="A105" s="27"/>
      <c r="B105" s="27"/>
    </row>
    <row r="106" spans="1:10" s="5" customFormat="1" x14ac:dyDescent="0.2">
      <c r="A106" s="9" t="s">
        <v>130</v>
      </c>
      <c r="B106" s="9"/>
      <c r="C106" s="10" t="s">
        <v>131</v>
      </c>
    </row>
    <row r="107" spans="1:10" s="5" customFormat="1" x14ac:dyDescent="0.2">
      <c r="A107" s="11" t="s">
        <v>132</v>
      </c>
      <c r="B107" s="13" t="s">
        <v>132</v>
      </c>
      <c r="C107" s="59" t="s">
        <v>133</v>
      </c>
      <c r="D107" s="60"/>
      <c r="E107" s="12">
        <v>400000</v>
      </c>
      <c r="F107" s="12"/>
      <c r="G107" s="12">
        <f t="shared" ref="G107:G112" si="3">SUM(E107:F107)</f>
        <v>400000</v>
      </c>
      <c r="H107" s="12">
        <v>150000</v>
      </c>
      <c r="I107" s="12">
        <v>400000</v>
      </c>
      <c r="J107" s="5" t="s">
        <v>9</v>
      </c>
    </row>
    <row r="108" spans="1:10" s="5" customFormat="1" x14ac:dyDescent="0.2">
      <c r="A108" s="11" t="s">
        <v>134</v>
      </c>
      <c r="B108" s="13" t="s">
        <v>134</v>
      </c>
      <c r="C108" s="23" t="s">
        <v>135</v>
      </c>
      <c r="D108" s="24"/>
      <c r="E108" s="12">
        <v>150000</v>
      </c>
      <c r="F108" s="12"/>
      <c r="G108" s="12">
        <f t="shared" si="3"/>
        <v>150000</v>
      </c>
      <c r="H108" s="12">
        <v>154000</v>
      </c>
      <c r="I108" s="12">
        <v>150000</v>
      </c>
      <c r="J108" s="5" t="s">
        <v>9</v>
      </c>
    </row>
    <row r="109" spans="1:10" s="5" customFormat="1" x14ac:dyDescent="0.2">
      <c r="A109" s="11" t="s">
        <v>136</v>
      </c>
      <c r="B109" s="13" t="s">
        <v>137</v>
      </c>
      <c r="C109" s="23" t="s">
        <v>138</v>
      </c>
      <c r="D109" s="24"/>
      <c r="E109" s="12">
        <v>0</v>
      </c>
      <c r="F109" s="12"/>
      <c r="G109" s="12">
        <f t="shared" si="3"/>
        <v>0</v>
      </c>
      <c r="H109" s="12">
        <v>9232</v>
      </c>
      <c r="I109" s="12">
        <v>3390000</v>
      </c>
      <c r="J109" s="5" t="s">
        <v>9</v>
      </c>
    </row>
    <row r="110" spans="1:10" s="5" customFormat="1" x14ac:dyDescent="0.2">
      <c r="A110" s="11" t="s">
        <v>137</v>
      </c>
      <c r="B110" s="13" t="s">
        <v>137</v>
      </c>
      <c r="C110" s="23" t="s">
        <v>94</v>
      </c>
      <c r="D110" s="24"/>
      <c r="E110" s="12">
        <v>1000</v>
      </c>
      <c r="F110" s="12"/>
      <c r="G110" s="12">
        <f t="shared" si="3"/>
        <v>1000</v>
      </c>
      <c r="H110" s="12">
        <v>36</v>
      </c>
      <c r="I110" s="12">
        <v>1000</v>
      </c>
      <c r="J110" s="5" t="s">
        <v>9</v>
      </c>
    </row>
    <row r="111" spans="1:10" s="5" customFormat="1" x14ac:dyDescent="0.2">
      <c r="A111" s="11" t="s">
        <v>139</v>
      </c>
      <c r="B111" s="13" t="s">
        <v>139</v>
      </c>
      <c r="C111" s="59" t="s">
        <v>140</v>
      </c>
      <c r="D111" s="60"/>
      <c r="E111" s="12">
        <v>300000</v>
      </c>
      <c r="F111" s="12"/>
      <c r="G111" s="12">
        <f t="shared" si="3"/>
        <v>300000</v>
      </c>
      <c r="H111" s="12">
        <v>125000</v>
      </c>
      <c r="I111" s="12">
        <v>150000</v>
      </c>
      <c r="J111" s="5" t="s">
        <v>9</v>
      </c>
    </row>
    <row r="112" spans="1:10" s="5" customFormat="1" x14ac:dyDescent="0.2">
      <c r="A112" s="11" t="s">
        <v>141</v>
      </c>
      <c r="B112" s="13" t="s">
        <v>141</v>
      </c>
      <c r="C112" s="59" t="s">
        <v>142</v>
      </c>
      <c r="D112" s="60"/>
      <c r="E112" s="12">
        <v>1118972</v>
      </c>
      <c r="F112" s="12"/>
      <c r="G112" s="12">
        <f t="shared" si="3"/>
        <v>1118972</v>
      </c>
      <c r="H112" s="12">
        <v>1118972</v>
      </c>
      <c r="I112" s="12">
        <v>503943</v>
      </c>
      <c r="J112" s="5" t="s">
        <v>9</v>
      </c>
    </row>
    <row r="113" spans="1:10" s="22" customFormat="1" x14ac:dyDescent="0.2">
      <c r="A113" s="19"/>
      <c r="B113" s="20"/>
      <c r="C113" s="54" t="s">
        <v>143</v>
      </c>
      <c r="D113" s="55"/>
      <c r="E113" s="21">
        <f>SUM(E107:E112)</f>
        <v>1969972</v>
      </c>
      <c r="F113" s="21">
        <f>SUM(F107:F112)</f>
        <v>0</v>
      </c>
      <c r="G113" s="21">
        <f>SUM(G107:G112)</f>
        <v>1969972</v>
      </c>
      <c r="H113" s="21">
        <f>SUM(H107:H112)</f>
        <v>1557240</v>
      </c>
      <c r="I113" s="21">
        <f>SUM(I107:I112)</f>
        <v>4594943</v>
      </c>
    </row>
    <row r="114" spans="1:10" s="22" customFormat="1" ht="11.25" customHeight="1" x14ac:dyDescent="0.2">
      <c r="A114" s="19"/>
      <c r="B114" s="20"/>
      <c r="C114" s="54" t="s">
        <v>144</v>
      </c>
      <c r="D114" s="55"/>
      <c r="E114" s="21">
        <f>SUM(E113)</f>
        <v>1969972</v>
      </c>
      <c r="F114" s="21">
        <f>SUM(F113)</f>
        <v>0</v>
      </c>
      <c r="G114" s="21">
        <f>SUM(G113)</f>
        <v>1969972</v>
      </c>
      <c r="H114" s="21">
        <f>SUM(H113)</f>
        <v>1557240</v>
      </c>
      <c r="I114" s="21">
        <f>SUM(I113)</f>
        <v>4594943</v>
      </c>
    </row>
    <row r="115" spans="1:10" s="5" customFormat="1" ht="11.25" customHeight="1" x14ac:dyDescent="0.2">
      <c r="A115" s="6"/>
      <c r="B115" s="6"/>
    </row>
    <row r="116" spans="1:10" s="5" customFormat="1" x14ac:dyDescent="0.2">
      <c r="A116" s="11" t="s">
        <v>145</v>
      </c>
      <c r="B116" s="13" t="s">
        <v>146</v>
      </c>
      <c r="C116" s="23" t="s">
        <v>147</v>
      </c>
      <c r="D116" s="24"/>
      <c r="E116" s="12">
        <v>10000</v>
      </c>
      <c r="F116" s="12"/>
      <c r="G116" s="12">
        <f>SUM(E116:F116)</f>
        <v>10000</v>
      </c>
      <c r="H116" s="12">
        <v>20000</v>
      </c>
      <c r="I116" s="12">
        <v>0</v>
      </c>
    </row>
    <row r="117" spans="1:10" s="22" customFormat="1" x14ac:dyDescent="0.2">
      <c r="A117" s="19"/>
      <c r="B117" s="20"/>
      <c r="C117" s="54" t="s">
        <v>148</v>
      </c>
      <c r="D117" s="55"/>
      <c r="E117" s="21">
        <f>SUM(E116:E116)</f>
        <v>10000</v>
      </c>
      <c r="F117" s="21">
        <f>SUM(F116:F116)</f>
        <v>0</v>
      </c>
      <c r="G117" s="21">
        <f>SUM(G116:G116)</f>
        <v>10000</v>
      </c>
      <c r="H117" s="21">
        <f>SUM(H116:H116)</f>
        <v>20000</v>
      </c>
      <c r="I117" s="21">
        <f>SUM(I116:I116)</f>
        <v>0</v>
      </c>
    </row>
    <row r="118" spans="1:10" s="22" customFormat="1" x14ac:dyDescent="0.2">
      <c r="A118" s="27"/>
      <c r="B118" s="27"/>
      <c r="C118" s="29"/>
      <c r="D118" s="29"/>
    </row>
    <row r="119" spans="1:10" s="22" customFormat="1" x14ac:dyDescent="0.2">
      <c r="A119" s="27"/>
      <c r="B119" s="27"/>
      <c r="C119" s="29"/>
      <c r="D119" s="29"/>
    </row>
    <row r="120" spans="1:10" s="22" customFormat="1" x14ac:dyDescent="0.2">
      <c r="A120" s="27" t="s">
        <v>112</v>
      </c>
      <c r="B120" s="27"/>
      <c r="C120" s="29"/>
      <c r="D120" s="29"/>
    </row>
    <row r="121" spans="1:10" s="22" customFormat="1" x14ac:dyDescent="0.2">
      <c r="A121" s="27" t="s">
        <v>113</v>
      </c>
      <c r="B121" s="27"/>
      <c r="C121" s="29"/>
      <c r="D121" s="29"/>
      <c r="I121" s="5"/>
    </row>
    <row r="122" spans="1:10" s="22" customFormat="1" x14ac:dyDescent="0.2">
      <c r="A122" s="30" t="s">
        <v>149</v>
      </c>
      <c r="B122" s="27"/>
      <c r="C122" s="29"/>
      <c r="D122" s="29"/>
      <c r="I122" s="5"/>
    </row>
    <row r="123" spans="1:10" s="22" customFormat="1" x14ac:dyDescent="0.2">
      <c r="A123" s="31" t="s">
        <v>150</v>
      </c>
      <c r="B123" s="13" t="s">
        <v>151</v>
      </c>
      <c r="C123" s="59" t="s">
        <v>152</v>
      </c>
      <c r="D123" s="60"/>
      <c r="E123" s="12">
        <v>0</v>
      </c>
      <c r="F123" s="12">
        <v>4234803</v>
      </c>
      <c r="G123" s="12">
        <f>SUM(E123:F123)</f>
        <v>4234803</v>
      </c>
      <c r="H123" s="12">
        <v>4234803</v>
      </c>
      <c r="I123" s="12">
        <v>0</v>
      </c>
      <c r="J123" s="5" t="s">
        <v>9</v>
      </c>
    </row>
    <row r="124" spans="1:10" s="22" customFormat="1" x14ac:dyDescent="0.2">
      <c r="A124" s="19"/>
      <c r="B124" s="20"/>
      <c r="C124" s="54" t="s">
        <v>153</v>
      </c>
      <c r="D124" s="55"/>
      <c r="E124" s="21">
        <f>SUM(E123:E123)</f>
        <v>0</v>
      </c>
      <c r="F124" s="21">
        <f>SUM(F123:F123)</f>
        <v>4234803</v>
      </c>
      <c r="G124" s="21">
        <f>SUM(G123:G123)</f>
        <v>4234803</v>
      </c>
      <c r="H124" s="21">
        <f>SUM(H123:H123)</f>
        <v>4234803</v>
      </c>
      <c r="I124" s="21">
        <f>SUM(I123:I123)</f>
        <v>0</v>
      </c>
    </row>
    <row r="125" spans="1:10" s="22" customFormat="1" x14ac:dyDescent="0.2">
      <c r="A125" s="27"/>
      <c r="B125" s="27"/>
      <c r="C125" s="29"/>
      <c r="D125" s="29"/>
    </row>
    <row r="126" spans="1:10" s="22" customFormat="1" x14ac:dyDescent="0.2">
      <c r="A126" s="27"/>
      <c r="B126" s="27"/>
      <c r="C126" s="29"/>
      <c r="D126" s="29"/>
    </row>
    <row r="127" spans="1:10" s="22" customFormat="1" x14ac:dyDescent="0.2">
      <c r="A127" s="27"/>
      <c r="B127" s="27"/>
    </row>
    <row r="128" spans="1:10" s="22" customFormat="1" x14ac:dyDescent="0.2">
      <c r="A128" s="19"/>
      <c r="B128" s="20"/>
      <c r="C128" s="54" t="s">
        <v>154</v>
      </c>
      <c r="D128" s="55"/>
      <c r="E128" s="21">
        <f>SUM(E114,E117,E123)</f>
        <v>1979972</v>
      </c>
      <c r="F128" s="21">
        <f>SUM(F114,F117,F123)</f>
        <v>4234803</v>
      </c>
      <c r="G128" s="21">
        <f>SUM(G114,G117,G123)</f>
        <v>6214775</v>
      </c>
      <c r="H128" s="21">
        <f>SUM(H114,H117,H123)</f>
        <v>5812043</v>
      </c>
      <c r="I128" s="21">
        <f>SUM(I114,I117,I123)</f>
        <v>4594943</v>
      </c>
    </row>
    <row r="129" spans="1:10" s="22" customFormat="1" x14ac:dyDescent="0.2">
      <c r="A129" s="27"/>
      <c r="B129" s="27"/>
      <c r="C129" s="29"/>
      <c r="D129" s="29"/>
    </row>
    <row r="130" spans="1:10" s="22" customFormat="1" x14ac:dyDescent="0.2">
      <c r="A130" s="27"/>
      <c r="B130" s="27"/>
      <c r="C130" s="29"/>
      <c r="D130" s="29"/>
    </row>
    <row r="131" spans="1:10" s="22" customFormat="1" x14ac:dyDescent="0.2">
      <c r="A131" s="27"/>
      <c r="B131" s="27"/>
      <c r="C131" s="29"/>
      <c r="D131" s="29"/>
    </row>
    <row r="132" spans="1:10" s="22" customFormat="1" x14ac:dyDescent="0.2">
      <c r="A132" s="27"/>
      <c r="B132" s="27"/>
      <c r="C132" s="29"/>
      <c r="D132" s="29"/>
    </row>
    <row r="133" spans="1:10" s="22" customFormat="1" x14ac:dyDescent="0.2">
      <c r="A133" s="27"/>
      <c r="B133" s="27"/>
      <c r="C133" s="29"/>
      <c r="D133" s="29"/>
    </row>
    <row r="134" spans="1:10" s="22" customFormat="1" x14ac:dyDescent="0.2">
      <c r="A134" s="27"/>
      <c r="B134" s="27"/>
      <c r="C134" s="29"/>
      <c r="D134" s="29"/>
    </row>
    <row r="135" spans="1:10" s="5" customFormat="1" x14ac:dyDescent="0.2">
      <c r="A135" s="6"/>
      <c r="B135" s="6"/>
    </row>
    <row r="136" spans="1:10" s="5" customFormat="1" x14ac:dyDescent="0.2">
      <c r="A136" s="11" t="s">
        <v>155</v>
      </c>
      <c r="B136" s="13" t="s">
        <v>155</v>
      </c>
      <c r="C136" s="61" t="s">
        <v>156</v>
      </c>
      <c r="D136" s="62"/>
      <c r="E136" s="12">
        <v>182401728</v>
      </c>
      <c r="F136" s="12"/>
      <c r="G136" s="12">
        <f>SUM(E136:F136)</f>
        <v>182401728</v>
      </c>
      <c r="H136" s="12">
        <v>172546575</v>
      </c>
      <c r="I136" s="12">
        <v>190970057</v>
      </c>
      <c r="J136" s="5" t="s">
        <v>9</v>
      </c>
    </row>
    <row r="137" spans="1:10" s="5" customFormat="1" x14ac:dyDescent="0.2">
      <c r="A137" s="6"/>
      <c r="B137" s="6"/>
    </row>
    <row r="138" spans="1:10" s="22" customFormat="1" x14ac:dyDescent="0.2">
      <c r="A138" s="19"/>
      <c r="B138" s="20"/>
      <c r="C138" s="54" t="s">
        <v>157</v>
      </c>
      <c r="D138" s="55"/>
      <c r="E138" s="21">
        <f>SUM(E128,E136)</f>
        <v>184381700</v>
      </c>
      <c r="F138" s="21">
        <f>SUM(F128,F136)</f>
        <v>4234803</v>
      </c>
      <c r="G138" s="21">
        <f>SUM(G128,G136)</f>
        <v>188616503</v>
      </c>
      <c r="H138" s="21">
        <f>SUM(H128,H136)</f>
        <v>178358618</v>
      </c>
      <c r="I138" s="21">
        <f>SUM(I128,I136)</f>
        <v>195565000</v>
      </c>
    </row>
    <row r="139" spans="1:10" s="33" customFormat="1" x14ac:dyDescent="0.2">
      <c r="A139" s="9"/>
      <c r="B139" s="9"/>
      <c r="C139" s="32"/>
      <c r="D139" s="32"/>
    </row>
    <row r="140" spans="1:10" s="33" customFormat="1" x14ac:dyDescent="0.2">
      <c r="A140" s="9"/>
      <c r="B140" s="9"/>
      <c r="C140" s="32"/>
      <c r="D140" s="32"/>
    </row>
    <row r="141" spans="1:10" s="33" customFormat="1" x14ac:dyDescent="0.2">
      <c r="A141" s="9"/>
      <c r="B141" s="9"/>
      <c r="C141" s="32"/>
      <c r="D141" s="32"/>
    </row>
    <row r="142" spans="1:10" s="33" customFormat="1" x14ac:dyDescent="0.2">
      <c r="A142" s="9"/>
      <c r="B142" s="9"/>
      <c r="C142" s="32"/>
      <c r="D142" s="32"/>
    </row>
    <row r="143" spans="1:10" s="33" customFormat="1" x14ac:dyDescent="0.2">
      <c r="A143" s="9"/>
      <c r="B143" s="9"/>
      <c r="C143" s="32"/>
      <c r="D143" s="32"/>
    </row>
    <row r="144" spans="1:10" s="36" customFormat="1" ht="12.75" customHeight="1" x14ac:dyDescent="0.2">
      <c r="A144" s="34"/>
      <c r="B144" s="34"/>
      <c r="C144" s="56" t="s">
        <v>158</v>
      </c>
      <c r="D144" s="56"/>
      <c r="E144" s="35"/>
      <c r="F144" s="35"/>
      <c r="G144" s="35"/>
      <c r="H144" s="35"/>
      <c r="I144" s="35"/>
      <c r="J144" s="35"/>
    </row>
    <row r="145" spans="1:11" s="36" customFormat="1" ht="12.75" customHeight="1" x14ac:dyDescent="0.2">
      <c r="A145" s="34"/>
      <c r="B145" s="34"/>
      <c r="C145" s="56" t="s">
        <v>159</v>
      </c>
      <c r="D145" s="56"/>
      <c r="E145" s="35"/>
      <c r="F145" s="35"/>
      <c r="G145" s="35"/>
      <c r="H145" s="35"/>
      <c r="I145" s="35"/>
      <c r="J145" s="35"/>
    </row>
    <row r="146" spans="1:11" s="36" customFormat="1" ht="12.75" customHeight="1" x14ac:dyDescent="0.2">
      <c r="A146" s="34"/>
      <c r="B146" s="34"/>
      <c r="C146" s="37"/>
      <c r="D146" s="38"/>
      <c r="E146" s="39"/>
      <c r="F146" s="39"/>
      <c r="G146" s="39"/>
      <c r="H146" s="39"/>
      <c r="I146" s="39"/>
      <c r="J146" s="39"/>
    </row>
    <row r="147" spans="1:11" s="36" customFormat="1" ht="12.75" customHeight="1" x14ac:dyDescent="0.2">
      <c r="A147" s="34"/>
      <c r="B147" s="34"/>
      <c r="C147" s="37"/>
      <c r="D147" s="38"/>
      <c r="E147" s="39"/>
      <c r="F147" s="39"/>
      <c r="G147" s="39"/>
      <c r="H147" s="39"/>
      <c r="I147" s="39"/>
      <c r="J147" s="39"/>
    </row>
    <row r="148" spans="1:11" s="5" customFormat="1" ht="39.75" customHeight="1" x14ac:dyDescent="0.2">
      <c r="A148" s="6"/>
      <c r="B148" s="6"/>
      <c r="C148" s="57"/>
      <c r="D148" s="58"/>
      <c r="E148" s="7" t="s">
        <v>2</v>
      </c>
      <c r="F148" s="7" t="s">
        <v>3</v>
      </c>
      <c r="G148" s="7" t="s">
        <v>4</v>
      </c>
      <c r="H148" s="7" t="s">
        <v>5</v>
      </c>
      <c r="I148" s="7" t="s">
        <v>1</v>
      </c>
      <c r="J148" s="8"/>
    </row>
    <row r="149" spans="1:11" ht="12.75" customHeight="1" x14ac:dyDescent="0.2">
      <c r="D149" s="42" t="s">
        <v>160</v>
      </c>
      <c r="E149" s="43">
        <f>SUM(E7:E18,E75:E78,)</f>
        <v>135123000</v>
      </c>
      <c r="F149" s="43">
        <f>SUM(F7:F18,F75:F78,)</f>
        <v>3010355</v>
      </c>
      <c r="G149" s="43">
        <f>SUM(G7:G18,G75:G78,)</f>
        <v>138133355</v>
      </c>
      <c r="H149" s="43">
        <f>SUM(H7:H18,H75:H78,)</f>
        <v>136148544</v>
      </c>
      <c r="I149" s="43">
        <f>SUM(I7:I18,I75:I78,)</f>
        <v>142905000</v>
      </c>
      <c r="J149" s="44"/>
      <c r="K149" s="45"/>
    </row>
    <row r="150" spans="1:11" ht="12.75" customHeight="1" x14ac:dyDescent="0.2">
      <c r="D150" s="42" t="s">
        <v>161</v>
      </c>
      <c r="E150" s="43">
        <f>SUM(E20:E22,E79:E80,)</f>
        <v>17655000</v>
      </c>
      <c r="F150" s="43">
        <f>SUM(F20:F22,F79:F80,)</f>
        <v>872699</v>
      </c>
      <c r="G150" s="43">
        <f>SUM(G20:G22,G79:G80,)</f>
        <v>18527699</v>
      </c>
      <c r="H150" s="43">
        <f>SUM(H20:H22,H79:H80,)</f>
        <v>18138865</v>
      </c>
      <c r="I150" s="43">
        <f>SUM(I20:I22,I79:I80,)</f>
        <v>19710000</v>
      </c>
      <c r="J150" s="44"/>
      <c r="K150" s="45"/>
    </row>
    <row r="151" spans="1:11" ht="12.75" customHeight="1" x14ac:dyDescent="0.2">
      <c r="D151" s="42" t="s">
        <v>162</v>
      </c>
      <c r="E151" s="43">
        <f>SUM(E24:E59,E81:E86,)</f>
        <v>29203400</v>
      </c>
      <c r="F151" s="43">
        <f>SUM(F24:F59,F81:F86,)</f>
        <v>151749</v>
      </c>
      <c r="G151" s="43">
        <f>SUM(G24:G59,G81:G86,)</f>
        <v>29355149</v>
      </c>
      <c r="H151" s="43">
        <f>SUM(H24:H59,H81:H86,)</f>
        <v>21864952</v>
      </c>
      <c r="I151" s="43">
        <f>SUM(I24:I59,I81:I86,)</f>
        <v>29250000</v>
      </c>
      <c r="J151" s="44"/>
      <c r="K151" s="45"/>
    </row>
    <row r="152" spans="1:11" ht="12.75" customHeight="1" x14ac:dyDescent="0.2">
      <c r="D152" s="47" t="s">
        <v>163</v>
      </c>
      <c r="E152" s="43">
        <f>E69</f>
        <v>0</v>
      </c>
      <c r="F152" s="43">
        <f>F69</f>
        <v>200000</v>
      </c>
      <c r="G152" s="43">
        <f>G69</f>
        <v>200000</v>
      </c>
      <c r="H152" s="43">
        <f>H69</f>
        <v>200000</v>
      </c>
      <c r="I152" s="43">
        <f>I69</f>
        <v>0</v>
      </c>
      <c r="J152" s="44"/>
      <c r="K152" s="48"/>
    </row>
    <row r="153" spans="1:11" ht="12.75" customHeight="1" x14ac:dyDescent="0.2">
      <c r="D153" s="47" t="s">
        <v>164</v>
      </c>
      <c r="E153" s="43"/>
      <c r="F153" s="43"/>
      <c r="G153" s="43"/>
      <c r="H153" s="43"/>
      <c r="I153" s="43"/>
      <c r="J153" s="44"/>
      <c r="K153" s="48"/>
    </row>
    <row r="154" spans="1:11" s="36" customFormat="1" ht="12.75" customHeight="1" x14ac:dyDescent="0.2">
      <c r="A154" s="34"/>
      <c r="B154" s="34"/>
      <c r="C154" s="37"/>
      <c r="D154" s="49" t="s">
        <v>165</v>
      </c>
      <c r="E154" s="50">
        <f>SUM(E149:E153)</f>
        <v>181981400</v>
      </c>
      <c r="F154" s="50">
        <f>SUM(F149:F153)</f>
        <v>4234803</v>
      </c>
      <c r="G154" s="50">
        <f>SUM(G149:G153)</f>
        <v>186216203</v>
      </c>
      <c r="H154" s="50">
        <f>SUM(H149:H153)</f>
        <v>176352361</v>
      </c>
      <c r="I154" s="50">
        <f>SUM(I149:I153)</f>
        <v>191865000</v>
      </c>
      <c r="J154" s="51"/>
      <c r="K154" s="38"/>
    </row>
    <row r="155" spans="1:11" ht="12.75" customHeight="1" x14ac:dyDescent="0.2">
      <c r="K155" s="45"/>
    </row>
    <row r="156" spans="1:11" ht="12.75" customHeight="1" x14ac:dyDescent="0.2">
      <c r="K156" s="45"/>
    </row>
    <row r="157" spans="1:11" ht="12.75" customHeight="1" x14ac:dyDescent="0.2">
      <c r="D157" s="42" t="s">
        <v>166</v>
      </c>
      <c r="E157" s="43"/>
      <c r="F157" s="43"/>
      <c r="G157" s="43"/>
      <c r="H157" s="43"/>
      <c r="I157" s="43"/>
      <c r="J157" s="44"/>
      <c r="K157" s="45"/>
    </row>
    <row r="158" spans="1:11" ht="12.75" customHeight="1" x14ac:dyDescent="0.2">
      <c r="D158" s="42" t="s">
        <v>167</v>
      </c>
      <c r="E158" s="43">
        <f>SUM(E63:E66)</f>
        <v>2400300</v>
      </c>
      <c r="F158" s="43">
        <f>SUM(F63:F66)</f>
        <v>0</v>
      </c>
      <c r="G158" s="43">
        <f>SUM(G63:G66)</f>
        <v>2400300</v>
      </c>
      <c r="H158" s="43">
        <f>SUM(H63:H66)</f>
        <v>1458969</v>
      </c>
      <c r="I158" s="43">
        <f>SUM(I63:I66)</f>
        <v>3700000</v>
      </c>
      <c r="J158" s="44"/>
      <c r="K158" s="45"/>
    </row>
    <row r="159" spans="1:11" s="36" customFormat="1" ht="12.75" customHeight="1" x14ac:dyDescent="0.2">
      <c r="A159" s="34"/>
      <c r="B159" s="34"/>
      <c r="C159" s="37"/>
      <c r="D159" s="49" t="s">
        <v>168</v>
      </c>
      <c r="E159" s="50">
        <f>SUM(E157:E158)</f>
        <v>2400300</v>
      </c>
      <c r="F159" s="50">
        <f>SUM(F157:F158)</f>
        <v>0</v>
      </c>
      <c r="G159" s="50">
        <f>SUM(G157:G158)</f>
        <v>2400300</v>
      </c>
      <c r="H159" s="50">
        <f>SUM(H157:H158)</f>
        <v>1458969</v>
      </c>
      <c r="I159" s="50">
        <f>SUM(I157:I158)</f>
        <v>3700000</v>
      </c>
      <c r="J159" s="51"/>
      <c r="K159" s="38"/>
    </row>
    <row r="160" spans="1:11" s="36" customFormat="1" ht="12.75" customHeight="1" x14ac:dyDescent="0.2">
      <c r="A160" s="34"/>
      <c r="B160" s="34"/>
      <c r="C160" s="37"/>
      <c r="D160" s="38"/>
      <c r="E160" s="51"/>
      <c r="F160" s="51"/>
      <c r="G160" s="51"/>
      <c r="H160" s="51"/>
      <c r="I160" s="51"/>
      <c r="J160" s="51"/>
      <c r="K160" s="38"/>
    </row>
    <row r="161" spans="1:11" s="36" customFormat="1" ht="12" customHeight="1" x14ac:dyDescent="0.2">
      <c r="A161" s="34"/>
      <c r="B161" s="34"/>
      <c r="C161" s="37"/>
      <c r="D161" s="45" t="s">
        <v>169</v>
      </c>
      <c r="E161" s="44"/>
      <c r="F161" s="44"/>
      <c r="G161" s="44"/>
      <c r="H161" s="44"/>
      <c r="I161" s="44"/>
      <c r="J161" s="44"/>
      <c r="K161" s="45"/>
    </row>
    <row r="162" spans="1:11" ht="12.75" customHeight="1" x14ac:dyDescent="0.2">
      <c r="K162" s="45"/>
    </row>
    <row r="163" spans="1:11" s="36" customFormat="1" ht="12.75" customHeight="1" x14ac:dyDescent="0.2">
      <c r="A163" s="34"/>
      <c r="B163" s="34"/>
      <c r="C163" s="37"/>
      <c r="D163" s="49" t="s">
        <v>129</v>
      </c>
      <c r="E163" s="50">
        <f>SUM(E154,E159,E161)</f>
        <v>184381700</v>
      </c>
      <c r="F163" s="50">
        <f>SUM(F154,F159,F161)</f>
        <v>4234803</v>
      </c>
      <c r="G163" s="50">
        <f>SUM(G154,G159,G161)</f>
        <v>188616503</v>
      </c>
      <c r="H163" s="50">
        <f>SUM(H154,H159,H161)</f>
        <v>177811330</v>
      </c>
      <c r="I163" s="50">
        <f>SUM(I154,I159,I161)</f>
        <v>195565000</v>
      </c>
      <c r="J163" s="51"/>
      <c r="K163" s="38"/>
    </row>
    <row r="164" spans="1:11" s="36" customFormat="1" ht="12.75" customHeight="1" x14ac:dyDescent="0.2">
      <c r="A164" s="34"/>
      <c r="B164" s="34"/>
      <c r="C164" s="37"/>
      <c r="D164" s="38"/>
      <c r="E164" s="51"/>
      <c r="F164" s="51"/>
      <c r="G164" s="51"/>
      <c r="H164" s="51"/>
      <c r="I164" s="51"/>
      <c r="J164" s="51"/>
      <c r="K164" s="38"/>
    </row>
    <row r="165" spans="1:11" ht="12.75" customHeight="1" x14ac:dyDescent="0.2">
      <c r="K165" s="45"/>
    </row>
    <row r="166" spans="1:11" ht="12.75" customHeight="1" x14ac:dyDescent="0.2">
      <c r="D166" s="42" t="s">
        <v>170</v>
      </c>
      <c r="E166" s="43">
        <f>SUM(E107:E110,E111:E111)</f>
        <v>851000</v>
      </c>
      <c r="F166" s="43">
        <f>SUM(F107:F110,F111:F111)</f>
        <v>0</v>
      </c>
      <c r="G166" s="43">
        <f>SUM(G107:G110,G111:G111)</f>
        <v>851000</v>
      </c>
      <c r="H166" s="43">
        <f>SUM(H107:H110,H111:H111)</f>
        <v>438268</v>
      </c>
      <c r="I166" s="43">
        <f>SUM(I107:I110,I111:I111)</f>
        <v>4091000</v>
      </c>
      <c r="J166" s="44"/>
      <c r="K166" s="45"/>
    </row>
    <row r="167" spans="1:11" ht="12.75" customHeight="1" x14ac:dyDescent="0.2">
      <c r="D167" s="47" t="s">
        <v>171</v>
      </c>
      <c r="E167" s="43">
        <f>E123</f>
        <v>0</v>
      </c>
      <c r="F167" s="43">
        <f>F123</f>
        <v>4234803</v>
      </c>
      <c r="G167" s="43">
        <f>G123</f>
        <v>4234803</v>
      </c>
      <c r="H167" s="43">
        <f>H123</f>
        <v>4234803</v>
      </c>
      <c r="I167" s="43">
        <f>I123</f>
        <v>0</v>
      </c>
      <c r="J167" s="44"/>
      <c r="K167" s="48"/>
    </row>
    <row r="168" spans="1:11" ht="12.75" customHeight="1" x14ac:dyDescent="0.2">
      <c r="D168" s="47" t="s">
        <v>172</v>
      </c>
      <c r="E168" s="43"/>
      <c r="F168" s="43"/>
      <c r="G168" s="43"/>
      <c r="H168" s="43"/>
      <c r="I168" s="43"/>
      <c r="J168" s="44"/>
      <c r="K168" s="48"/>
    </row>
    <row r="169" spans="1:11" ht="12.75" customHeight="1" x14ac:dyDescent="0.2">
      <c r="D169" s="42" t="s">
        <v>173</v>
      </c>
      <c r="E169" s="43">
        <f>SUM(E112)</f>
        <v>1118972</v>
      </c>
      <c r="F169" s="43">
        <f>SUM(F112)</f>
        <v>0</v>
      </c>
      <c r="G169" s="43">
        <f>SUM(G112)</f>
        <v>1118972</v>
      </c>
      <c r="H169" s="43">
        <f>SUM(H112)</f>
        <v>1118972</v>
      </c>
      <c r="I169" s="43">
        <f>SUM(I112)</f>
        <v>503943</v>
      </c>
      <c r="J169" s="44"/>
      <c r="K169" s="45"/>
    </row>
    <row r="170" spans="1:11" s="36" customFormat="1" ht="11.25" customHeight="1" x14ac:dyDescent="0.2">
      <c r="A170" s="34"/>
      <c r="B170" s="34"/>
      <c r="C170" s="37"/>
      <c r="D170" s="49" t="s">
        <v>174</v>
      </c>
      <c r="E170" s="50">
        <f>SUM(E166:E169)</f>
        <v>1969972</v>
      </c>
      <c r="F170" s="50">
        <f>SUM(F166:F169)</f>
        <v>4234803</v>
      </c>
      <c r="G170" s="50">
        <f>SUM(G166:G169)</f>
        <v>6204775</v>
      </c>
      <c r="H170" s="50">
        <f>SUM(H166:H169)</f>
        <v>5792043</v>
      </c>
      <c r="I170" s="50">
        <f>SUM(I166:I169)</f>
        <v>4594943</v>
      </c>
      <c r="J170" s="51"/>
      <c r="K170" s="38"/>
    </row>
    <row r="171" spans="1:11" s="36" customFormat="1" ht="12.75" customHeight="1" x14ac:dyDescent="0.2">
      <c r="A171" s="34"/>
      <c r="B171" s="34"/>
      <c r="C171" s="37"/>
      <c r="D171" s="38"/>
      <c r="E171" s="51"/>
      <c r="F171" s="51"/>
      <c r="G171" s="51"/>
      <c r="H171" s="51"/>
      <c r="I171" s="51"/>
      <c r="J171" s="51"/>
      <c r="K171" s="38"/>
    </row>
    <row r="172" spans="1:11" ht="12.75" customHeight="1" x14ac:dyDescent="0.2">
      <c r="D172" s="42" t="s">
        <v>175</v>
      </c>
      <c r="E172" s="43">
        <f>SUM(E116)</f>
        <v>10000</v>
      </c>
      <c r="F172" s="43">
        <f>SUM(F116)</f>
        <v>0</v>
      </c>
      <c r="G172" s="43">
        <f>SUM(G116)</f>
        <v>10000</v>
      </c>
      <c r="H172" s="43">
        <f>SUM(H116)</f>
        <v>20000</v>
      </c>
      <c r="I172" s="43">
        <f>SUM(I116)</f>
        <v>0</v>
      </c>
      <c r="J172" s="44"/>
      <c r="K172" s="45"/>
    </row>
    <row r="173" spans="1:11" s="36" customFormat="1" ht="12.75" customHeight="1" x14ac:dyDescent="0.2">
      <c r="A173" s="34"/>
      <c r="B173" s="34"/>
      <c r="C173" s="37"/>
      <c r="D173" s="49" t="s">
        <v>176</v>
      </c>
      <c r="E173" s="50">
        <f>SUM(E172:E172)</f>
        <v>10000</v>
      </c>
      <c r="F173" s="50">
        <f>SUM(F172:F172)</f>
        <v>0</v>
      </c>
      <c r="G173" s="50">
        <f>SUM(G172:G172)</f>
        <v>10000</v>
      </c>
      <c r="H173" s="50">
        <f>SUM(H172:H172)</f>
        <v>20000</v>
      </c>
      <c r="I173" s="50">
        <f>SUM(I172:I172)</f>
        <v>0</v>
      </c>
      <c r="J173" s="51"/>
      <c r="K173" s="38"/>
    </row>
    <row r="174" spans="1:11" s="36" customFormat="1" ht="12.75" customHeight="1" x14ac:dyDescent="0.2">
      <c r="A174" s="34"/>
      <c r="B174" s="34"/>
      <c r="C174" s="37"/>
      <c r="D174" s="38"/>
      <c r="E174" s="51"/>
      <c r="F174" s="51"/>
      <c r="G174" s="51"/>
      <c r="H174" s="51"/>
      <c r="I174" s="51"/>
      <c r="J174" s="51"/>
      <c r="K174" s="38"/>
    </row>
    <row r="175" spans="1:11" s="36" customFormat="1" ht="12.75" customHeight="1" x14ac:dyDescent="0.2">
      <c r="A175" s="34"/>
      <c r="B175" s="34"/>
      <c r="C175" s="37"/>
      <c r="D175" s="49" t="s">
        <v>153</v>
      </c>
      <c r="E175" s="50">
        <f>E170+E173</f>
        <v>1979972</v>
      </c>
      <c r="F175" s="50">
        <f>F170+F173</f>
        <v>4234803</v>
      </c>
      <c r="G175" s="50">
        <f>G170+G173</f>
        <v>6214775</v>
      </c>
      <c r="H175" s="50">
        <f>H170+H173</f>
        <v>5812043</v>
      </c>
      <c r="I175" s="50">
        <f>I170+I173</f>
        <v>4594943</v>
      </c>
      <c r="J175" s="51"/>
      <c r="K175" s="38"/>
    </row>
    <row r="176" spans="1:11" s="36" customFormat="1" ht="12.75" customHeight="1" x14ac:dyDescent="0.2">
      <c r="A176" s="34"/>
      <c r="B176" s="34"/>
      <c r="C176" s="37"/>
      <c r="D176" s="38"/>
      <c r="E176" s="51"/>
      <c r="F176" s="51"/>
      <c r="G176" s="51"/>
      <c r="H176" s="51"/>
      <c r="I176" s="51"/>
      <c r="J176" s="51"/>
      <c r="K176" s="38"/>
    </row>
    <row r="177" spans="1:11" ht="12.75" customHeight="1" x14ac:dyDescent="0.2">
      <c r="D177" s="42" t="s">
        <v>177</v>
      </c>
      <c r="E177" s="43">
        <f>SUM(E136)</f>
        <v>182401728</v>
      </c>
      <c r="F177" s="43">
        <f>SUM(F136)</f>
        <v>0</v>
      </c>
      <c r="G177" s="43">
        <f>SUM(G136)</f>
        <v>182401728</v>
      </c>
      <c r="H177" s="43">
        <f>SUM(H136)</f>
        <v>172546575</v>
      </c>
      <c r="I177" s="43">
        <f>SUM(I136)</f>
        <v>190970057</v>
      </c>
      <c r="J177" s="44"/>
      <c r="K177" s="45"/>
    </row>
    <row r="178" spans="1:11" s="36" customFormat="1" ht="12.75" customHeight="1" x14ac:dyDescent="0.2">
      <c r="A178" s="34"/>
      <c r="B178" s="34"/>
      <c r="C178" s="37"/>
      <c r="D178" s="38"/>
      <c r="E178" s="51"/>
      <c r="F178" s="51"/>
      <c r="G178" s="51"/>
      <c r="H178" s="51"/>
      <c r="I178" s="51"/>
      <c r="J178" s="51"/>
      <c r="K178" s="38"/>
    </row>
    <row r="179" spans="1:11" ht="13.5" customHeight="1" x14ac:dyDescent="0.2">
      <c r="D179" s="45" t="s">
        <v>178</v>
      </c>
      <c r="E179" s="44"/>
      <c r="F179" s="44"/>
      <c r="G179" s="44"/>
      <c r="H179" s="44"/>
      <c r="I179" s="44"/>
      <c r="J179" s="44"/>
      <c r="K179" s="45"/>
    </row>
    <row r="180" spans="1:11" ht="12.75" customHeight="1" x14ac:dyDescent="0.2">
      <c r="K180" s="45"/>
    </row>
    <row r="181" spans="1:11" s="36" customFormat="1" ht="12.75" customHeight="1" x14ac:dyDescent="0.2">
      <c r="A181" s="34"/>
      <c r="B181" s="34"/>
      <c r="C181" s="37"/>
      <c r="D181" s="49" t="s">
        <v>154</v>
      </c>
      <c r="E181" s="50">
        <f>SUM(E175,E177,E179)</f>
        <v>184381700</v>
      </c>
      <c r="F181" s="50">
        <f>SUM(F175,F177,F179)</f>
        <v>4234803</v>
      </c>
      <c r="G181" s="50">
        <f>SUM(G175,G177,G179)</f>
        <v>188616503</v>
      </c>
      <c r="H181" s="50">
        <f>SUM(H175,H177,H179)</f>
        <v>178358618</v>
      </c>
      <c r="I181" s="50">
        <f>SUM(I175,I177,I179)</f>
        <v>195565000</v>
      </c>
      <c r="J181" s="51"/>
      <c r="K181" s="38"/>
    </row>
    <row r="182" spans="1:11" ht="12.75" customHeight="1" x14ac:dyDescent="0.2"/>
    <row r="183" spans="1:11" ht="12.75" customHeight="1" x14ac:dyDescent="0.2">
      <c r="D183" s="53"/>
    </row>
    <row r="184" spans="1:11" ht="12" customHeight="1" x14ac:dyDescent="0.2">
      <c r="D184" s="53"/>
    </row>
    <row r="185" spans="1:11" s="22" customFormat="1" x14ac:dyDescent="0.2">
      <c r="A185" s="27"/>
      <c r="B185" s="27"/>
      <c r="C185" s="29"/>
      <c r="D185" s="29"/>
      <c r="I185" s="5"/>
    </row>
  </sheetData>
  <mergeCells count="70">
    <mergeCell ref="C15:D15"/>
    <mergeCell ref="A1:H1"/>
    <mergeCell ref="A3:H3"/>
    <mergeCell ref="C5:D5"/>
    <mergeCell ref="C7:D7"/>
    <mergeCell ref="C8:D8"/>
    <mergeCell ref="C9:D9"/>
    <mergeCell ref="C10:D10"/>
    <mergeCell ref="C11:D11"/>
    <mergeCell ref="C12:D12"/>
    <mergeCell ref="C13:D13"/>
    <mergeCell ref="C14:D14"/>
    <mergeCell ref="C31:D31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50:D50"/>
    <mergeCell ref="C33:D33"/>
    <mergeCell ref="C35:D35"/>
    <mergeCell ref="C37:D37"/>
    <mergeCell ref="C38:D38"/>
    <mergeCell ref="C39:D39"/>
    <mergeCell ref="C40:D40"/>
    <mergeCell ref="C42:D42"/>
    <mergeCell ref="C45:D45"/>
    <mergeCell ref="C46:D46"/>
    <mergeCell ref="C48:D48"/>
    <mergeCell ref="C49:D49"/>
    <mergeCell ref="C65:D65"/>
    <mergeCell ref="C51:D51"/>
    <mergeCell ref="C52:D52"/>
    <mergeCell ref="C54:D54"/>
    <mergeCell ref="C55:D55"/>
    <mergeCell ref="C56:D56"/>
    <mergeCell ref="C57:D57"/>
    <mergeCell ref="C59:D59"/>
    <mergeCell ref="C60:D60"/>
    <mergeCell ref="C61:D61"/>
    <mergeCell ref="C63:D63"/>
    <mergeCell ref="C64:D64"/>
    <mergeCell ref="C113:D113"/>
    <mergeCell ref="C66:D66"/>
    <mergeCell ref="C67:D67"/>
    <mergeCell ref="C75:D75"/>
    <mergeCell ref="C76:D76"/>
    <mergeCell ref="C77:D77"/>
    <mergeCell ref="C84:D84"/>
    <mergeCell ref="C87:D87"/>
    <mergeCell ref="C104:D104"/>
    <mergeCell ref="C107:D107"/>
    <mergeCell ref="C111:D111"/>
    <mergeCell ref="C112:D112"/>
    <mergeCell ref="C138:D138"/>
    <mergeCell ref="C144:D144"/>
    <mergeCell ref="C145:D145"/>
    <mergeCell ref="C148:D148"/>
    <mergeCell ref="C114:D114"/>
    <mergeCell ref="C117:D117"/>
    <mergeCell ref="C123:D123"/>
    <mergeCell ref="C124:D124"/>
    <mergeCell ref="C128:D128"/>
    <mergeCell ref="C136:D13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Közös Hivatal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2025-01-29T10:10:54Z</cp:lastPrinted>
  <dcterms:created xsi:type="dcterms:W3CDTF">2025-01-29T09:39:22Z</dcterms:created>
  <dcterms:modified xsi:type="dcterms:W3CDTF">2025-01-29T13:00:53Z</dcterms:modified>
</cp:coreProperties>
</file>